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3" activeTab="0"/>
  </bookViews>
  <sheets>
    <sheet name="Rozpočet 2014" sheetId="1" r:id="rId1"/>
    <sheet name="odměny" sheetId="2" r:id="rId2"/>
    <sheet name="Biokoridor" sheetId="3" r:id="rId3"/>
  </sheets>
  <externalReferences>
    <externalReference r:id="rId6"/>
  </externalReferences>
  <definedNames>
    <definedName name="Excel_BuiltIn__FilterDatabase_2_1">#REF!</definedName>
    <definedName name="_xlnm.Print_Area" localSheetId="0">'Rozpočet 2014'!$A$1:$E$29</definedName>
  </definedNames>
  <calcPr fullCalcOnLoad="1"/>
</workbook>
</file>

<file path=xl/sharedStrings.xml><?xml version="1.0" encoding="utf-8"?>
<sst xmlns="http://schemas.openxmlformats.org/spreadsheetml/2006/main" count="58" uniqueCount="50">
  <si>
    <t>Společenství pro dům č.p. 703, Praha 9 - Letňany</t>
  </si>
  <si>
    <t>Položka</t>
  </si>
  <si>
    <t>Poznámka</t>
  </si>
  <si>
    <t>Teplo - spotřeba + ohřev</t>
  </si>
  <si>
    <t>Elektřina spol. prostor</t>
  </si>
  <si>
    <t>Servis, údržba, drobné opravy</t>
  </si>
  <si>
    <t>Domácí telefon</t>
  </si>
  <si>
    <t>Výtah – servis+bezpečnostní telefon</t>
  </si>
  <si>
    <t>Výtah – elektřina</t>
  </si>
  <si>
    <t>Úklid domu</t>
  </si>
  <si>
    <t>Úklid garáží</t>
  </si>
  <si>
    <t>Odvoz odpadu</t>
  </si>
  <si>
    <t>Údržba chodníků a zeleně</t>
  </si>
  <si>
    <t>Pojistné</t>
  </si>
  <si>
    <t>Provoz SVJ</t>
  </si>
  <si>
    <t>Odměna správce</t>
  </si>
  <si>
    <t>Daň z nemovitostí – garáže – 1PP</t>
  </si>
  <si>
    <t>Hradí vlastníci garáží v -1PP (stav k 1.1. daného kalendářního roku); FU zdvojnásobil sazby</t>
  </si>
  <si>
    <t>Daň z nemovitostí – garáže – 2PP</t>
  </si>
  <si>
    <t>Hradí vlastníci garáží v -2PP (stav k 1.1. daného kalendářního roku), FU zdvojnásobil sazby</t>
  </si>
  <si>
    <t>Biokoridor – veřejná zeleň</t>
  </si>
  <si>
    <t>Údržba biokoridoru</t>
  </si>
  <si>
    <t>cena je stanovena dle smlouvy</t>
  </si>
  <si>
    <t>Náklady související se správou</t>
  </si>
  <si>
    <t>poštovné, právní a daň.poradenství</t>
  </si>
  <si>
    <t>Výnos z biokoridoru</t>
  </si>
  <si>
    <t>výnos dle smlouvy</t>
  </si>
  <si>
    <t>Rozdíl (záporný výsledek znamená, že náklady nejsou kryty výnosem)</t>
  </si>
  <si>
    <t>zálohy nebudou vybírány; případné vícenáklady budou hrazeny z mimořádných záloh</t>
  </si>
  <si>
    <t>Odměny</t>
  </si>
  <si>
    <t>Ročně</t>
  </si>
  <si>
    <t>HM</t>
  </si>
  <si>
    <t>SVJ ZP</t>
  </si>
  <si>
    <t>SVJ SP</t>
  </si>
  <si>
    <t>Biokoridor</t>
  </si>
  <si>
    <t>Výnosy</t>
  </si>
  <si>
    <t>Náklady</t>
  </si>
  <si>
    <t>K profinancování zbývá:</t>
  </si>
  <si>
    <t>K výplatě vlastníkům:</t>
  </si>
  <si>
    <t>Návrh rozpočtu na rok 2014</t>
  </si>
  <si>
    <t>Předpokládané náklady roku 2014</t>
  </si>
  <si>
    <t>Rozpočet roku 2013</t>
  </si>
  <si>
    <t>Návrh rozpočtu 2014</t>
  </si>
  <si>
    <t>* označením "beze změny" se rozumí shodné se zálohou plánovanou pro rok 2013</t>
  </si>
  <si>
    <t>Vodné, stočné</t>
  </si>
  <si>
    <t>Navýšeno dle platby na rok 2013</t>
  </si>
  <si>
    <t>Navrhujeme navýšit</t>
  </si>
  <si>
    <t xml:space="preserve">Navrhujeme snížit </t>
  </si>
  <si>
    <t>Navrhujeme navýšit - pořízení GSM brány</t>
  </si>
  <si>
    <t>Navýšeno o náhrady nouzových světel (Kč100.000,--) a výmalbu domu (Kč 100.000)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</si>
</sst>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4" fontId="2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1" fillId="0" borderId="12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top" wrapText="1"/>
    </xf>
    <xf numFmtId="4" fontId="1" fillId="0" borderId="19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2" fillId="0" borderId="14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\Desktop\Janysek\Spole&#269;enstv&#237;\7MK\P&#345;ehled%20n&#225;klad&#367;%20SVJ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lohy"/>
      <sheetName val="náklady 2013"/>
      <sheetName val="Pokladna"/>
      <sheetName val="List1"/>
      <sheetName val="List2"/>
    </sheetNames>
    <sheetDataSet>
      <sheetData sheetId="1">
        <row r="82">
          <cell r="E82">
            <v>8384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8.57421875" style="1" customWidth="1"/>
    <col min="2" max="2" width="22.8515625" style="2" customWidth="1"/>
    <col min="3" max="3" width="18.421875" style="2" customWidth="1"/>
    <col min="4" max="4" width="18.28125" style="2" customWidth="1"/>
    <col min="5" max="5" width="37.7109375" style="1" customWidth="1"/>
    <col min="6" max="16384" width="9.00390625" style="1" customWidth="1"/>
  </cols>
  <sheetData>
    <row r="1" ht="15.75">
      <c r="A1" s="3" t="s">
        <v>39</v>
      </c>
    </row>
    <row r="2" ht="15.75">
      <c r="A2" s="3" t="s">
        <v>0</v>
      </c>
    </row>
    <row r="3" spans="1:2" ht="15.75">
      <c r="A3" s="3"/>
      <c r="B3" s="33"/>
    </row>
    <row r="4" spans="1:5" ht="31.5">
      <c r="A4" s="4" t="s">
        <v>1</v>
      </c>
      <c r="B4" s="32" t="s">
        <v>40</v>
      </c>
      <c r="C4" s="5" t="s">
        <v>41</v>
      </c>
      <c r="D4" s="5" t="s">
        <v>42</v>
      </c>
      <c r="E4" s="28" t="s">
        <v>2</v>
      </c>
    </row>
    <row r="5" spans="1:5" ht="15.75">
      <c r="A5" s="9" t="s">
        <v>44</v>
      </c>
      <c r="B5" s="8">
        <f>213589/6*12</f>
        <v>427178</v>
      </c>
      <c r="C5" s="8">
        <v>425000</v>
      </c>
      <c r="D5" s="27">
        <v>435000</v>
      </c>
      <c r="E5" s="29" t="s">
        <v>46</v>
      </c>
    </row>
    <row r="6" spans="1:5" ht="15.75">
      <c r="A6" s="9" t="s">
        <v>3</v>
      </c>
      <c r="B6" s="8">
        <f>573055.02/9*12</f>
        <v>764073.36</v>
      </c>
      <c r="C6" s="8">
        <v>820000</v>
      </c>
      <c r="D6" s="27">
        <v>820000</v>
      </c>
      <c r="E6" s="29" t="s">
        <v>47</v>
      </c>
    </row>
    <row r="7" spans="1:5" ht="15.75">
      <c r="A7" s="9" t="s">
        <v>4</v>
      </c>
      <c r="B7" s="8">
        <f>196071-B11</f>
        <v>177344</v>
      </c>
      <c r="C7" s="8">
        <v>210000</v>
      </c>
      <c r="D7" s="27">
        <v>200000</v>
      </c>
      <c r="E7" s="29" t="s">
        <v>47</v>
      </c>
    </row>
    <row r="8" spans="1:5" ht="29.25" customHeight="1">
      <c r="A8" s="9" t="s">
        <v>5</v>
      </c>
      <c r="B8" s="8">
        <v>85126</v>
      </c>
      <c r="C8" s="8">
        <v>90000</v>
      </c>
      <c r="D8" s="27">
        <f>12500+290000</f>
        <v>302500</v>
      </c>
      <c r="E8" s="31" t="s">
        <v>49</v>
      </c>
    </row>
    <row r="9" spans="1:5" ht="15.75">
      <c r="A9" s="9" t="s">
        <v>6</v>
      </c>
      <c r="B9" s="8">
        <v>4000</v>
      </c>
      <c r="C9" s="8">
        <v>4000</v>
      </c>
      <c r="D9" s="27">
        <v>4000</v>
      </c>
      <c r="E9" s="29"/>
    </row>
    <row r="10" spans="1:5" ht="15.75">
      <c r="A10" s="9" t="s">
        <v>7</v>
      </c>
      <c r="B10" s="8">
        <f>48481.3+6505.8+598.95*12</f>
        <v>62174.50000000001</v>
      </c>
      <c r="C10" s="8">
        <v>37000</v>
      </c>
      <c r="D10" s="27">
        <f>60000+5100</f>
        <v>65100</v>
      </c>
      <c r="E10" s="29" t="s">
        <v>48</v>
      </c>
    </row>
    <row r="11" spans="1:5" ht="15.75">
      <c r="A11" s="9" t="s">
        <v>8</v>
      </c>
      <c r="B11" s="8">
        <v>18727</v>
      </c>
      <c r="C11" s="8">
        <v>20000</v>
      </c>
      <c r="E11" s="29"/>
    </row>
    <row r="12" spans="1:5" ht="15.75">
      <c r="A12" s="9" t="s">
        <v>9</v>
      </c>
      <c r="B12" s="8">
        <f>2999.73*12+'[1]náklady 2013'!$E$82</f>
        <v>44380.76</v>
      </c>
      <c r="C12" s="8">
        <v>40000</v>
      </c>
      <c r="D12" s="27">
        <v>46000</v>
      </c>
      <c r="E12" s="29" t="s">
        <v>46</v>
      </c>
    </row>
    <row r="13" spans="1:5" ht="15.75">
      <c r="A13" s="9" t="s">
        <v>10</v>
      </c>
      <c r="B13" s="8">
        <f>(4134+278.78)*10</f>
        <v>44127.799999999996</v>
      </c>
      <c r="C13" s="8">
        <v>44500</v>
      </c>
      <c r="D13" s="27">
        <v>46000</v>
      </c>
      <c r="E13" s="29" t="s">
        <v>46</v>
      </c>
    </row>
    <row r="14" spans="1:5" ht="15.75">
      <c r="A14" s="9" t="s">
        <v>11</v>
      </c>
      <c r="B14" s="8">
        <f>35424*2</f>
        <v>70848</v>
      </c>
      <c r="C14" s="8">
        <v>80000</v>
      </c>
      <c r="D14" s="27">
        <v>80000</v>
      </c>
      <c r="E14" s="29"/>
    </row>
    <row r="15" spans="1:5" ht="15.75">
      <c r="A15" s="9" t="s">
        <v>12</v>
      </c>
      <c r="B15" s="8">
        <f>(6775-2999.73-278.78)*12</f>
        <v>41957.88</v>
      </c>
      <c r="C15" s="8">
        <v>48000</v>
      </c>
      <c r="D15" s="27">
        <v>45000</v>
      </c>
      <c r="E15" s="29"/>
    </row>
    <row r="16" spans="1:5" ht="15.75">
      <c r="A16" s="9" t="s">
        <v>13</v>
      </c>
      <c r="B16" s="8">
        <v>46438</v>
      </c>
      <c r="C16" s="8">
        <v>45046</v>
      </c>
      <c r="D16" s="27">
        <v>46438</v>
      </c>
      <c r="E16" s="29" t="s">
        <v>45</v>
      </c>
    </row>
    <row r="17" spans="1:5" ht="15.75">
      <c r="A17" s="9" t="s">
        <v>14</v>
      </c>
      <c r="B17" s="8">
        <f>odměny!C5</f>
        <v>146496</v>
      </c>
      <c r="C17" s="8">
        <v>205000</v>
      </c>
      <c r="D17" s="27">
        <v>205000</v>
      </c>
      <c r="E17" s="29"/>
    </row>
    <row r="18" spans="1:5" s="2" customFormat="1" ht="15.75">
      <c r="A18" s="9" t="s">
        <v>15</v>
      </c>
      <c r="B18" s="8">
        <f>10114*13.5</f>
        <v>136539</v>
      </c>
      <c r="C18" s="8">
        <v>270000</v>
      </c>
      <c r="D18" s="36">
        <v>220000</v>
      </c>
      <c r="E18" s="30" t="s">
        <v>47</v>
      </c>
    </row>
    <row r="19" spans="1:5" ht="15.75">
      <c r="A19" s="7"/>
      <c r="B19" s="10">
        <f>SUM(B5:B18)</f>
        <v>2069410.2999999998</v>
      </c>
      <c r="C19" s="34">
        <f>SUM(C5:C18)</f>
        <v>2338546</v>
      </c>
      <c r="D19" s="38">
        <f>SUM(D5:D18)</f>
        <v>2515038</v>
      </c>
      <c r="E19" s="35"/>
    </row>
    <row r="20" spans="1:5" ht="40.5">
      <c r="A20" s="7" t="s">
        <v>16</v>
      </c>
      <c r="B20" s="8">
        <v>8616</v>
      </c>
      <c r="C20" s="8">
        <v>8616</v>
      </c>
      <c r="D20" s="37">
        <f>B20</f>
        <v>8616</v>
      </c>
      <c r="E20" s="11" t="s">
        <v>17</v>
      </c>
    </row>
    <row r="21" spans="1:5" ht="40.5">
      <c r="A21" s="7" t="s">
        <v>18</v>
      </c>
      <c r="B21" s="8">
        <v>9672</v>
      </c>
      <c r="C21" s="8">
        <v>9672</v>
      </c>
      <c r="D21" s="8">
        <f>B21</f>
        <v>9672</v>
      </c>
      <c r="E21" s="11" t="s">
        <v>19</v>
      </c>
    </row>
    <row r="22" spans="1:5" ht="15.75">
      <c r="A22" s="12"/>
      <c r="B22" s="13"/>
      <c r="C22" s="13"/>
      <c r="D22" s="13"/>
      <c r="E22" s="14"/>
    </row>
    <row r="23" spans="1:5" ht="31.5">
      <c r="A23" s="4" t="s">
        <v>20</v>
      </c>
      <c r="B23" s="5" t="s">
        <v>40</v>
      </c>
      <c r="C23" s="5" t="s">
        <v>41</v>
      </c>
      <c r="D23" s="5" t="s">
        <v>42</v>
      </c>
      <c r="E23" s="6" t="s">
        <v>2</v>
      </c>
    </row>
    <row r="24" spans="1:5" ht="15.75">
      <c r="A24" s="7" t="s">
        <v>21</v>
      </c>
      <c r="B24" s="8">
        <f>-Biokoridor!C4</f>
        <v>-16613</v>
      </c>
      <c r="C24" s="8">
        <v>-15785</v>
      </c>
      <c r="D24" s="8">
        <v>-16085</v>
      </c>
      <c r="E24" s="11" t="s">
        <v>22</v>
      </c>
    </row>
    <row r="25" spans="1:5" ht="15.75">
      <c r="A25" s="7" t="s">
        <v>23</v>
      </c>
      <c r="B25" s="8">
        <v>-800</v>
      </c>
      <c r="C25" s="8">
        <v>-800</v>
      </c>
      <c r="D25" s="8">
        <v>-800</v>
      </c>
      <c r="E25" s="11" t="s">
        <v>24</v>
      </c>
    </row>
    <row r="26" spans="1:5" ht="15.75">
      <c r="A26" s="7" t="s">
        <v>25</v>
      </c>
      <c r="B26" s="8">
        <f>Biokoridor!C4</f>
        <v>16613</v>
      </c>
      <c r="C26" s="8">
        <v>15785</v>
      </c>
      <c r="D26" s="8">
        <v>16085</v>
      </c>
      <c r="E26" s="11" t="s">
        <v>26</v>
      </c>
    </row>
    <row r="27" spans="1:5" s="17" customFormat="1" ht="40.5">
      <c r="A27" s="6" t="s">
        <v>27</v>
      </c>
      <c r="B27" s="15">
        <f>SUM(B24:B26)</f>
        <v>-800</v>
      </c>
      <c r="C27" s="15">
        <f>SUM(C24:C26)</f>
        <v>-800</v>
      </c>
      <c r="D27" s="15">
        <f>SUM(D24:D26)</f>
        <v>-800</v>
      </c>
      <c r="E27" s="16" t="s">
        <v>28</v>
      </c>
    </row>
    <row r="28" spans="1:5" ht="15.75">
      <c r="A28" s="12"/>
      <c r="B28" s="18"/>
      <c r="C28" s="13"/>
      <c r="D28" s="18"/>
      <c r="E28" s="14"/>
    </row>
    <row r="29" ht="15.75">
      <c r="A29" s="19" t="s">
        <v>43</v>
      </c>
    </row>
  </sheetData>
  <sheetProtection/>
  <printOptions/>
  <pageMargins left="0.4722222222222222" right="0" top="0.9840277777777777" bottom="0.9840277777777777" header="0.5118055555555555" footer="0.511805555555555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"/>
    </sheetView>
  </sheetViews>
  <sheetFormatPr defaultColWidth="11.57421875" defaultRowHeight="12.75"/>
  <sheetData>
    <row r="1" spans="1:3" ht="12.75">
      <c r="A1" t="s">
        <v>29</v>
      </c>
      <c r="C1" s="20" t="s">
        <v>30</v>
      </c>
    </row>
    <row r="2" spans="1:3" ht="12.75">
      <c r="A2" s="21" t="s">
        <v>31</v>
      </c>
      <c r="B2" s="22">
        <v>11200</v>
      </c>
      <c r="C2" s="22">
        <f>B2*12</f>
        <v>134400</v>
      </c>
    </row>
    <row r="3" spans="1:3" ht="12.75">
      <c r="A3" s="21" t="s">
        <v>32</v>
      </c>
      <c r="B3" s="22">
        <f>ROUNDUP(0.135*B2/3,1)*2</f>
        <v>1008</v>
      </c>
      <c r="C3" s="22">
        <f>B3*12</f>
        <v>12096</v>
      </c>
    </row>
    <row r="4" spans="1:3" ht="12.75">
      <c r="A4" s="21" t="s">
        <v>33</v>
      </c>
      <c r="B4" s="22">
        <v>1000</v>
      </c>
      <c r="C4" s="22">
        <f>B4*12</f>
        <v>12000</v>
      </c>
    </row>
    <row r="5" spans="1:3" ht="12.75">
      <c r="A5" s="21"/>
      <c r="B5" s="22">
        <f>SUM(B2:B3)</f>
        <v>12208</v>
      </c>
      <c r="C5" s="22">
        <f>SUM(C2:C3)</f>
        <v>146496</v>
      </c>
    </row>
    <row r="6" ht="12.75">
      <c r="A6" s="21"/>
    </row>
    <row r="8" ht="12.75">
      <c r="B8" s="22"/>
    </row>
    <row r="9" spans="1:2" ht="12.75">
      <c r="A9" s="21"/>
      <c r="B9" s="22"/>
    </row>
    <row r="10" ht="12.75">
      <c r="B10" s="2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0" sqref="C10"/>
    </sheetView>
  </sheetViews>
  <sheetFormatPr defaultColWidth="11.57421875" defaultRowHeight="12.75"/>
  <sheetData>
    <row r="1" ht="12.75">
      <c r="A1" t="s">
        <v>34</v>
      </c>
    </row>
    <row r="3" ht="12.75">
      <c r="A3" s="23" t="s">
        <v>35</v>
      </c>
    </row>
    <row r="4" ht="12.75">
      <c r="C4" s="24">
        <v>16613</v>
      </c>
    </row>
    <row r="9" spans="1:3" ht="12.75">
      <c r="A9" s="23" t="s">
        <v>36</v>
      </c>
      <c r="C9">
        <v>16613</v>
      </c>
    </row>
    <row r="10" ht="12.75">
      <c r="C10" s="24" t="e">
        <f>SUM(#REF!)</f>
        <v>#REF!</v>
      </c>
    </row>
    <row r="12" ht="12.75">
      <c r="C12" s="24" t="e">
        <f>SUM(C9:C11)</f>
        <v>#REF!</v>
      </c>
    </row>
    <row r="15" spans="1:3" ht="12.75">
      <c r="A15" s="23" t="s">
        <v>37</v>
      </c>
      <c r="C15" s="24" t="e">
        <f>C4-C12</f>
        <v>#REF!</v>
      </c>
    </row>
    <row r="16" spans="1:4" ht="12.75">
      <c r="A16" s="23" t="s">
        <v>38</v>
      </c>
      <c r="C16" s="25" t="e">
        <f>C15/72</f>
        <v>#REF!</v>
      </c>
      <c r="D16" s="26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Windows User</cp:lastModifiedBy>
  <dcterms:created xsi:type="dcterms:W3CDTF">2013-11-11T11:39:08Z</dcterms:created>
  <dcterms:modified xsi:type="dcterms:W3CDTF">2013-11-19T21:03:37Z</dcterms:modified>
  <cp:category/>
  <cp:version/>
  <cp:contentType/>
  <cp:contentStatus/>
</cp:coreProperties>
</file>