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3" activeTab="0"/>
  </bookViews>
  <sheets>
    <sheet name="Rozpočet 2013" sheetId="1" r:id="rId1"/>
    <sheet name="faktury" sheetId="2" r:id="rId2"/>
    <sheet name="odměny" sheetId="3" r:id="rId3"/>
    <sheet name="Biokoridor" sheetId="4" r:id="rId4"/>
  </sheets>
  <definedNames>
    <definedName name="_xlnm._FilterDatabase" localSheetId="1" hidden="1">'faktury'!$A$1:$H$1</definedName>
    <definedName name="_xlnm.Print_Area" localSheetId="0">'Rozpočet 2013'!$A$1:$E$29</definedName>
    <definedName name="Excel_BuiltIn__FilterDatabase_2_1">'faktury'!#REF!</definedName>
  </definedNames>
  <calcPr fullCalcOnLoad="1"/>
</workbook>
</file>

<file path=xl/sharedStrings.xml><?xml version="1.0" encoding="utf-8"?>
<sst xmlns="http://schemas.openxmlformats.org/spreadsheetml/2006/main" count="1635" uniqueCount="588">
  <si>
    <t>Návrh rozpočtu na rok 2012</t>
  </si>
  <si>
    <t>Společenství pro dům č.p. 703, Praha 9 - Letňany</t>
  </si>
  <si>
    <t>Položka</t>
  </si>
  <si>
    <t>Předpokládané náklady roku 2013</t>
  </si>
  <si>
    <t>Rozpočet roku 2012</t>
  </si>
  <si>
    <t>Návrh rozpočtu 2013</t>
  </si>
  <si>
    <t>Poznámka</t>
  </si>
  <si>
    <t>Kalkulace navýšení</t>
  </si>
  <si>
    <t>Vodné, stočné + TUV</t>
  </si>
  <si>
    <t>Teplo - spotřeba + ohřev</t>
  </si>
  <si>
    <t>Elektřina spol. prostor</t>
  </si>
  <si>
    <t>Servis, údržba, drobné opravy</t>
  </si>
  <si>
    <t>Domácí telefon</t>
  </si>
  <si>
    <t>Výtah – servis+bezpečnostní telefon</t>
  </si>
  <si>
    <t>Výtah – elektřina</t>
  </si>
  <si>
    <t>Úklid domu</t>
  </si>
  <si>
    <t>navýšeno o stojní úklid jednou ročně</t>
  </si>
  <si>
    <t>Úklid garáží</t>
  </si>
  <si>
    <t>Odvoz odpadu</t>
  </si>
  <si>
    <t>Údržba chodníků a zeleně</t>
  </si>
  <si>
    <t>navýšeno o správu nového úseku zeleně</t>
  </si>
  <si>
    <t>Pojistné</t>
  </si>
  <si>
    <t>Provoz SVJ</t>
  </si>
  <si>
    <t>Odměna správce</t>
  </si>
  <si>
    <t>zahrnuto nově vícero služeb</t>
  </si>
  <si>
    <t>Daň z nemovitostí – garáže – 1PP</t>
  </si>
  <si>
    <t>Hradí vlastníci garáží v -1PP (stav k 1.1. daného kalendářního roku); FU zdvojnásobil sazby</t>
  </si>
  <si>
    <t>Daň z nemovitostí – garáže – 2PP</t>
  </si>
  <si>
    <t>Hradí vlastníci garáží v -2PP (stav k 1.1. daného kalendářního roku), FU zdvojnásobil sazby</t>
  </si>
  <si>
    <t>Biokoridor – veřejná zeleň</t>
  </si>
  <si>
    <t>Předpokládané náklady roku 2011</t>
  </si>
  <si>
    <t>Rozpočet roku 2011</t>
  </si>
  <si>
    <t>Návrh rozpočtu 2012</t>
  </si>
  <si>
    <t>Údržba biokoridoru</t>
  </si>
  <si>
    <t>cena je stanovena dle smlouvy</t>
  </si>
  <si>
    <t>Náklady související se správou</t>
  </si>
  <si>
    <t>poštovné, právní a daň.poradenství</t>
  </si>
  <si>
    <t>Výnos z biokoridoru</t>
  </si>
  <si>
    <t>výnos dle smlouvy</t>
  </si>
  <si>
    <t>Rozdíl (záporný výsledek znamená, že náklady nejsou kryty výnosem)</t>
  </si>
  <si>
    <t>zálohy nebudou vybírány; případné vícenáklady budou hrazeny z mimořádných záloh</t>
  </si>
  <si>
    <t>* označením "beze změny" se rozumí shodné se zálohou plánovanou pro rok 2011</t>
  </si>
  <si>
    <t>Pohyb na účtech (dokladově) od 01.01.2012 do 31.12.2012</t>
  </si>
  <si>
    <t>Strana 1</t>
  </si>
  <si>
    <t>Společenství pro dům č.p.703,Praha 9-Letňany</t>
  </si>
  <si>
    <t>IČ: 27570169</t>
  </si>
  <si>
    <t>Rok: 2012</t>
  </si>
  <si>
    <t>Dne: 03.12.2012</t>
  </si>
  <si>
    <t>Tisk vybraných záznamů</t>
  </si>
  <si>
    <t>Datum</t>
  </si>
  <si>
    <t>Doklad</t>
  </si>
  <si>
    <t>Zdroj</t>
  </si>
  <si>
    <t>Text</t>
  </si>
  <si>
    <t>MD</t>
  </si>
  <si>
    <t>D</t>
  </si>
  <si>
    <t>Zůstatek</t>
  </si>
  <si>
    <t>315101</t>
  </si>
  <si>
    <t>Teplo</t>
  </si>
  <si>
    <t>01.01.2012</t>
  </si>
  <si>
    <t>ZAV</t>
  </si>
  <si>
    <t>Počáteční stav účtu</t>
  </si>
  <si>
    <t>31.01.2012</t>
  </si>
  <si>
    <t>2012006</t>
  </si>
  <si>
    <t>FP</t>
  </si>
  <si>
    <t>Spotřeba tepla 1/2012</t>
  </si>
  <si>
    <t>Leden</t>
  </si>
  <si>
    <t>Obrat:</t>
  </si>
  <si>
    <t>29.02.2012</t>
  </si>
  <si>
    <t>2012011</t>
  </si>
  <si>
    <t>Spotřeba tepla 2/2012</t>
  </si>
  <si>
    <t>Únor</t>
  </si>
  <si>
    <t>31.03.2012</t>
  </si>
  <si>
    <t>2012019</t>
  </si>
  <si>
    <t>Spotřeba tepla 3/2012</t>
  </si>
  <si>
    <t>Březen</t>
  </si>
  <si>
    <t>30.04.2012</t>
  </si>
  <si>
    <t>12IN00012</t>
  </si>
  <si>
    <t>IN</t>
  </si>
  <si>
    <t>Zúčtování nákladů roku 2011</t>
  </si>
  <si>
    <t>2012026</t>
  </si>
  <si>
    <t>Spotřeba tepla 4/2012</t>
  </si>
  <si>
    <t>Duben</t>
  </si>
  <si>
    <t>31.05.2012</t>
  </si>
  <si>
    <t>2012036</t>
  </si>
  <si>
    <t>Spotřeba tepla 5/2012</t>
  </si>
  <si>
    <t>Květen</t>
  </si>
  <si>
    <t>30.06.2012</t>
  </si>
  <si>
    <t>2012047</t>
  </si>
  <si>
    <t>Spotřeba tepla 6/2012</t>
  </si>
  <si>
    <t>Červen</t>
  </si>
  <si>
    <t>31.07.2012</t>
  </si>
  <si>
    <t>2012053</t>
  </si>
  <si>
    <t>Spotřeba tepla 7/2012</t>
  </si>
  <si>
    <t>Červenec</t>
  </si>
  <si>
    <t>31.08.2012</t>
  </si>
  <si>
    <t>2012063</t>
  </si>
  <si>
    <t>Spotřeba tepla 8/2012</t>
  </si>
  <si>
    <t>Srpen</t>
  </si>
  <si>
    <t>30.09.2012</t>
  </si>
  <si>
    <t>2012069</t>
  </si>
  <si>
    <t>Spotřeba tepla 9/2012</t>
  </si>
  <si>
    <t>Září</t>
  </si>
  <si>
    <t>31.10.2012</t>
  </si>
  <si>
    <t>2012080</t>
  </si>
  <si>
    <t>Spotřeba tepla 10/2012</t>
  </si>
  <si>
    <t>Říjen</t>
  </si>
  <si>
    <t>Celkem</t>
  </si>
  <si>
    <t>315102</t>
  </si>
  <si>
    <t>Voda</t>
  </si>
  <si>
    <t>09.03.2012</t>
  </si>
  <si>
    <t>2012014</t>
  </si>
  <si>
    <t>Spotřeba vody 1.1.2012-8.3.2012</t>
  </si>
  <si>
    <t>2012044</t>
  </si>
  <si>
    <t>spotřeba vody</t>
  </si>
  <si>
    <t>12.09.2012</t>
  </si>
  <si>
    <t>2012065</t>
  </si>
  <si>
    <t>315103</t>
  </si>
  <si>
    <t>Elektřina - byty</t>
  </si>
  <si>
    <t>06.06.2012</t>
  </si>
  <si>
    <t>2012042</t>
  </si>
  <si>
    <t>spotreba elektriny-garaze</t>
  </si>
  <si>
    <t>315104</t>
  </si>
  <si>
    <t>Elektřina - garáž</t>
  </si>
  <si>
    <t>2012041</t>
  </si>
  <si>
    <t>315105</t>
  </si>
  <si>
    <t>Elektřina - sklep</t>
  </si>
  <si>
    <t>2012039</t>
  </si>
  <si>
    <t>spotreba elektriny</t>
  </si>
  <si>
    <t>315200</t>
  </si>
  <si>
    <t>Revize, servis - jen B</t>
  </si>
  <si>
    <t>315201</t>
  </si>
  <si>
    <t>Revize, servis - B,S,G</t>
  </si>
  <si>
    <t>25.02.2012</t>
  </si>
  <si>
    <t>2012008</t>
  </si>
  <si>
    <t>požární revize, revize klapek a motnáže dle příl</t>
  </si>
  <si>
    <t>12IN00017</t>
  </si>
  <si>
    <t>Zuctovani nakladu roku 2011</t>
  </si>
  <si>
    <t>17.05.2012</t>
  </si>
  <si>
    <t>2012030</t>
  </si>
  <si>
    <t>Oprava na stoupačce</t>
  </si>
  <si>
    <t>20.06.2012</t>
  </si>
  <si>
    <t>12VPD024</t>
  </si>
  <si>
    <t>PO</t>
  </si>
  <si>
    <t>nákup obálek</t>
  </si>
  <si>
    <t>12.07.2012</t>
  </si>
  <si>
    <t>12VPD025</t>
  </si>
  <si>
    <t>oprava zámku dveří</t>
  </si>
  <si>
    <t>14.09.2012</t>
  </si>
  <si>
    <t>2012067</t>
  </si>
  <si>
    <t>Oprava napájení motoru odsávání</t>
  </si>
  <si>
    <t>315202</t>
  </si>
  <si>
    <t>Revize, servis - jen G</t>
  </si>
  <si>
    <t>13.07.2012</t>
  </si>
  <si>
    <t>12VPD037</t>
  </si>
  <si>
    <t>zarivky</t>
  </si>
  <si>
    <t>15.09.2012</t>
  </si>
  <si>
    <t>12VPD047</t>
  </si>
  <si>
    <t>žárovky - garážová vrata</t>
  </si>
  <si>
    <t>315203</t>
  </si>
  <si>
    <t>Správa SVJ služby - B,S,G</t>
  </si>
  <si>
    <t>11.01.2012</t>
  </si>
  <si>
    <t>12VPD001</t>
  </si>
  <si>
    <t>poštovné OZP</t>
  </si>
  <si>
    <t>12VPD002</t>
  </si>
  <si>
    <t>poštovné VZP</t>
  </si>
  <si>
    <t>28.01.2012</t>
  </si>
  <si>
    <t>BU0010099</t>
  </si>
  <si>
    <t>BV</t>
  </si>
  <si>
    <t>bankovní poplatky 1/2012</t>
  </si>
  <si>
    <t>01.02.2012</t>
  </si>
  <si>
    <t>BU0020006</t>
  </si>
  <si>
    <t>poplatky banky</t>
  </si>
  <si>
    <t>14.02.2012</t>
  </si>
  <si>
    <t>12VPD005</t>
  </si>
  <si>
    <t>poštovné - FÚ</t>
  </si>
  <si>
    <t>12VPD006</t>
  </si>
  <si>
    <t>12VPD007</t>
  </si>
  <si>
    <t>BU0020096</t>
  </si>
  <si>
    <t>poplatky banky 02/2012</t>
  </si>
  <si>
    <t>28.02.2012</t>
  </si>
  <si>
    <t>12VPD010</t>
  </si>
  <si>
    <t>upomínka Skanska</t>
  </si>
  <si>
    <t>16.03.2012</t>
  </si>
  <si>
    <t>12VPD011</t>
  </si>
  <si>
    <t>12VPD012</t>
  </si>
  <si>
    <t>12VPD013</t>
  </si>
  <si>
    <t>dodatek smlouvy pro OTIS</t>
  </si>
  <si>
    <t>20.03.2012</t>
  </si>
  <si>
    <t>BU0030090</t>
  </si>
  <si>
    <t>poplatek za výběr hotovosti</t>
  </si>
  <si>
    <t>BU0030108</t>
  </si>
  <si>
    <t>poplatek banky 03/2012</t>
  </si>
  <si>
    <t>28.04.2012</t>
  </si>
  <si>
    <t>BU0040090</t>
  </si>
  <si>
    <t>15.05.2012</t>
  </si>
  <si>
    <t>12VPD014</t>
  </si>
  <si>
    <t>poštovné SKANSKA</t>
  </si>
  <si>
    <t>12VPD015</t>
  </si>
  <si>
    <t>poštovné Krusina byt 202</t>
  </si>
  <si>
    <t>12VPD016</t>
  </si>
  <si>
    <t>12VPD017</t>
  </si>
  <si>
    <t>12VPD018</t>
  </si>
  <si>
    <t>poštovné zálohové listy roku 2012</t>
  </si>
  <si>
    <t>12VPD019</t>
  </si>
  <si>
    <t>12VPD020</t>
  </si>
  <si>
    <t>26.05.2012</t>
  </si>
  <si>
    <t>BU0050096</t>
  </si>
  <si>
    <t>poplatky banky 04/2012</t>
  </si>
  <si>
    <t>12VPD021</t>
  </si>
  <si>
    <t>poštovné - PSSZ</t>
  </si>
  <si>
    <t>12VPD022</t>
  </si>
  <si>
    <t>12VPD023</t>
  </si>
  <si>
    <t>2012049</t>
  </si>
  <si>
    <t>ověření dokladů</t>
  </si>
  <si>
    <t>BU0060135</t>
  </si>
  <si>
    <t>poplatky banky 06[2012</t>
  </si>
  <si>
    <t>02.07.2012</t>
  </si>
  <si>
    <t>BU0070004</t>
  </si>
  <si>
    <t>12VPD026</t>
  </si>
  <si>
    <t>poštovné vyúčtování služeb</t>
  </si>
  <si>
    <t>12VPD027</t>
  </si>
  <si>
    <t>12VPD028</t>
  </si>
  <si>
    <t>12VPD029</t>
  </si>
  <si>
    <t>12VPD030</t>
  </si>
  <si>
    <t>12VPD031</t>
  </si>
  <si>
    <t>12VPD032</t>
  </si>
  <si>
    <t>12VPD033</t>
  </si>
  <si>
    <t>12VPD034</t>
  </si>
  <si>
    <t>12VPD035</t>
  </si>
  <si>
    <t>12VPD036</t>
  </si>
  <si>
    <t>28.07.2012</t>
  </si>
  <si>
    <t>BU0070123</t>
  </si>
  <si>
    <t>bankovni poplatky 7/2012</t>
  </si>
  <si>
    <t>09.08.2012</t>
  </si>
  <si>
    <t>12VPD038</t>
  </si>
  <si>
    <t>12VPD039</t>
  </si>
  <si>
    <t>12VPD040</t>
  </si>
  <si>
    <t>25.08.2012</t>
  </si>
  <si>
    <t>BU0080099</t>
  </si>
  <si>
    <t>bankovni poplatky 8/2012</t>
  </si>
  <si>
    <t>12VPD041</t>
  </si>
  <si>
    <t>poštovné - Skanska</t>
  </si>
  <si>
    <t>12VPD042</t>
  </si>
  <si>
    <t>12VPD043</t>
  </si>
  <si>
    <t>12VPD044</t>
  </si>
  <si>
    <t>12VPD045</t>
  </si>
  <si>
    <t>poštovné - Austis</t>
  </si>
  <si>
    <t>12VPD046</t>
  </si>
  <si>
    <t>pojistka - střecha</t>
  </si>
  <si>
    <t>24.09.2012</t>
  </si>
  <si>
    <t>12VPD048</t>
  </si>
  <si>
    <t>poštovné - FPS</t>
  </si>
  <si>
    <t>29.09.2012</t>
  </si>
  <si>
    <t>BU0090101</t>
  </si>
  <si>
    <t>poplatky banky 09/2012</t>
  </si>
  <si>
    <t>24.10.2012</t>
  </si>
  <si>
    <t>12VPD049</t>
  </si>
  <si>
    <t>12VPD050</t>
  </si>
  <si>
    <t>12VPD051</t>
  </si>
  <si>
    <t>27.10.2012</t>
  </si>
  <si>
    <t>BU0100095</t>
  </si>
  <si>
    <t>bankovni poplatky 10/2012</t>
  </si>
  <si>
    <t>315204</t>
  </si>
  <si>
    <t>Správa SVJ služby - jen B</t>
  </si>
  <si>
    <t>03.05.2012</t>
  </si>
  <si>
    <t>2012025</t>
  </si>
  <si>
    <t>Provedení rozúčtování spotřeby tepla, vody, provedení odečtů</t>
  </si>
  <si>
    <t>315205</t>
  </si>
  <si>
    <t>Výtah</t>
  </si>
  <si>
    <t>23.01.2012</t>
  </si>
  <si>
    <t>2012001</t>
  </si>
  <si>
    <t>Oprava výtahu</t>
  </si>
  <si>
    <t>2012002</t>
  </si>
  <si>
    <t>telekomunikační služby 1/2012</t>
  </si>
  <si>
    <t>2012003</t>
  </si>
  <si>
    <t>Pravidelná údržba výtahu 01-03/2012</t>
  </si>
  <si>
    <t>2012012</t>
  </si>
  <si>
    <t>telekomunikační služby 2/2012</t>
  </si>
  <si>
    <t>2012018</t>
  </si>
  <si>
    <t>telekomunikační služby 3/2012</t>
  </si>
  <si>
    <t>2012024</t>
  </si>
  <si>
    <t>Pravidelná údržba výtahu 04-06/2012</t>
  </si>
  <si>
    <t>2012027</t>
  </si>
  <si>
    <t>telekomunikační služby 4/2012</t>
  </si>
  <si>
    <t>2012037</t>
  </si>
  <si>
    <t>telekomunikační služby 5/2012</t>
  </si>
  <si>
    <t>2012046</t>
  </si>
  <si>
    <t>telekomunikační služby 6/2012</t>
  </si>
  <si>
    <t>2012057</t>
  </si>
  <si>
    <t>Pravidelná údržba výtahu 07-09/2012</t>
  </si>
  <si>
    <t>2012059</t>
  </si>
  <si>
    <t>telekomunikační služby 7/2012</t>
  </si>
  <si>
    <t>2012064</t>
  </si>
  <si>
    <t>telekomunikační služby 8/2012</t>
  </si>
  <si>
    <t>2012075</t>
  </si>
  <si>
    <t>telekomunikační služby 9/2012</t>
  </si>
  <si>
    <t>2012078</t>
  </si>
  <si>
    <t>Pravidelná údržba výtahu 10-12/2012</t>
  </si>
  <si>
    <t>2012079</t>
  </si>
  <si>
    <t>telekomunikační služby 10/2012</t>
  </si>
  <si>
    <t>315206</t>
  </si>
  <si>
    <t>Výtah - elektřina</t>
  </si>
  <si>
    <t>2012040</t>
  </si>
  <si>
    <t>spotreba elektriny-vytah</t>
  </si>
  <si>
    <t>315207</t>
  </si>
  <si>
    <t>2012004</t>
  </si>
  <si>
    <t>Pravidelný úklid 1/2012</t>
  </si>
  <si>
    <t>2012010</t>
  </si>
  <si>
    <t>Pravidelný úklid 2/2012</t>
  </si>
  <si>
    <t>2012017</t>
  </si>
  <si>
    <t>Pravidelný úklid 3/2012</t>
  </si>
  <si>
    <t>2012022</t>
  </si>
  <si>
    <t>Pravidelný úklid 4/2012</t>
  </si>
  <si>
    <t>2012033</t>
  </si>
  <si>
    <t>Pravidelný úklid 5/2012</t>
  </si>
  <si>
    <t>2012045</t>
  </si>
  <si>
    <t>Pravidelný úklid 6/2012</t>
  </si>
  <si>
    <t>2012055</t>
  </si>
  <si>
    <t>Pravidelný úklid 7/2012</t>
  </si>
  <si>
    <t>2012060</t>
  </si>
  <si>
    <t>2012072</t>
  </si>
  <si>
    <t>Pravidelný úklid 9/2012</t>
  </si>
  <si>
    <t>2012077</t>
  </si>
  <si>
    <t>Pravidelný úklid 10/2012</t>
  </si>
  <si>
    <t>315208</t>
  </si>
  <si>
    <t>Garážové sjezdy a výjezdy 1/2012</t>
  </si>
  <si>
    <t>2012005</t>
  </si>
  <si>
    <t>úklid garáže - 1/2012</t>
  </si>
  <si>
    <t>2012009</t>
  </si>
  <si>
    <t>úklid garáže - 2/2012</t>
  </si>
  <si>
    <t>Garážové sjezdy a výjezdy 2/2012</t>
  </si>
  <si>
    <t>2012016</t>
  </si>
  <si>
    <t>úklid garáže - 3/2012</t>
  </si>
  <si>
    <t>Garážové sjezdy a výjezdy 3/2012</t>
  </si>
  <si>
    <t>Garážové sjezdy a výjezdy 4/2012</t>
  </si>
  <si>
    <t>2012023</t>
  </si>
  <si>
    <t>úklid garáže - 4/2012</t>
  </si>
  <si>
    <t>2012032</t>
  </si>
  <si>
    <t>úklid garáže - 5/2012</t>
  </si>
  <si>
    <t>Garážové sjezdy a výjezdy 5/2012</t>
  </si>
  <si>
    <t>Garážové sjezdy a výjezdy 6/2012</t>
  </si>
  <si>
    <t>Garážové sjezdy a výjezdy 7/2012</t>
  </si>
  <si>
    <t>2012056</t>
  </si>
  <si>
    <t>úklid garáže - 7/2012</t>
  </si>
  <si>
    <t>2012071</t>
  </si>
  <si>
    <t>úklid garáže - 9/2012</t>
  </si>
  <si>
    <t>Garážové sjezdy a výjezdy 9/2012</t>
  </si>
  <si>
    <t>Garážové sjezdy a výjezdy 10/2012</t>
  </si>
  <si>
    <t>315209</t>
  </si>
  <si>
    <t>Údržba chodníků</t>
  </si>
  <si>
    <t>Údržba chodníků 1/2012</t>
  </si>
  <si>
    <t>Údržba chodníků 2/2012</t>
  </si>
  <si>
    <t>Údržba chodníků 3/2012</t>
  </si>
  <si>
    <t>Údržba chodníků 4/2012</t>
  </si>
  <si>
    <t>Údržba chodníků 5/2012</t>
  </si>
  <si>
    <t>Údržba chodníků 6/2012</t>
  </si>
  <si>
    <t>Údržba chodníků 7/2012</t>
  </si>
  <si>
    <t>Údržba chodníků 9/2012</t>
  </si>
  <si>
    <t>Údržba chodníků 10/2012</t>
  </si>
  <si>
    <t>315210</t>
  </si>
  <si>
    <t>Údržba zeleně</t>
  </si>
  <si>
    <t>Zeleň 1/2012</t>
  </si>
  <si>
    <t>Zeleň 2/2012</t>
  </si>
  <si>
    <t>Zeleň 3/2012</t>
  </si>
  <si>
    <t>Zeleň 4/2012</t>
  </si>
  <si>
    <t>Zeleň 5/2012</t>
  </si>
  <si>
    <t>Zeleň 6/2012</t>
  </si>
  <si>
    <t>Zeleň 7/2012</t>
  </si>
  <si>
    <t>Zeleň 7/2012+zálivka</t>
  </si>
  <si>
    <t>2012066</t>
  </si>
  <si>
    <t>Výsatba zeleně podél plotu Lovosická</t>
  </si>
  <si>
    <t>Zeleň 9/2012</t>
  </si>
  <si>
    <t>Zeleň 10/2012</t>
  </si>
  <si>
    <t>315300</t>
  </si>
  <si>
    <t>2012034</t>
  </si>
  <si>
    <t>odvoz odpadu 01-06/2012</t>
  </si>
  <si>
    <t>10.11.2012</t>
  </si>
  <si>
    <t>12IN00048</t>
  </si>
  <si>
    <t>úrok z prodlení</t>
  </si>
  <si>
    <t>Listopad</t>
  </si>
  <si>
    <t>315301</t>
  </si>
  <si>
    <t>Účetní služby</t>
  </si>
  <si>
    <t>2012015</t>
  </si>
  <si>
    <t>účetní služby - leden 2012</t>
  </si>
  <si>
    <t>2012020</t>
  </si>
  <si>
    <t>účetní služby - únor 2012</t>
  </si>
  <si>
    <t>2012021</t>
  </si>
  <si>
    <t>účetní služby - březen 2012</t>
  </si>
  <si>
    <t>2012035</t>
  </si>
  <si>
    <t>účetní služby - duben 2012</t>
  </si>
  <si>
    <t>2012038</t>
  </si>
  <si>
    <t>Vedeni ucetnictvi 5/2012</t>
  </si>
  <si>
    <t>2012048</t>
  </si>
  <si>
    <t>Vedeni ucetnictvi 6/2012</t>
  </si>
  <si>
    <t>2012061</t>
  </si>
  <si>
    <t>Vedeni ucetnictvi 7/2012</t>
  </si>
  <si>
    <t>2012068</t>
  </si>
  <si>
    <t>Vedeni ucetnictvi 8/2012</t>
  </si>
  <si>
    <t>2012073</t>
  </si>
  <si>
    <t>Vedeni ucetnictvi 9/2012</t>
  </si>
  <si>
    <t>2012076</t>
  </si>
  <si>
    <t>Vedeni ucetnictvi 10/2012</t>
  </si>
  <si>
    <t>315302</t>
  </si>
  <si>
    <t>2012007</t>
  </si>
  <si>
    <t>správa nemovitosti 1/2012</t>
  </si>
  <si>
    <t>2012013</t>
  </si>
  <si>
    <t>správa nemovitosti 2/2012</t>
  </si>
  <si>
    <t>2012028</t>
  </si>
  <si>
    <t>správa nemovitosti 3/2012</t>
  </si>
  <si>
    <t>2012029</t>
  </si>
  <si>
    <t>správa nemovitosti 4/2012</t>
  </si>
  <si>
    <t>2012050</t>
  </si>
  <si>
    <t>správa nemovitosti 5/2012</t>
  </si>
  <si>
    <t>2012052</t>
  </si>
  <si>
    <t>správa nemovitosti 6/2012</t>
  </si>
  <si>
    <t>2012054</t>
  </si>
  <si>
    <t>správa nemovitosti 7/2012</t>
  </si>
  <si>
    <t>2012062</t>
  </si>
  <si>
    <t>správa nemovitosti 8/2012</t>
  </si>
  <si>
    <t>2012074</t>
  </si>
  <si>
    <t>správa nemovitosti 9/2012</t>
  </si>
  <si>
    <t>2012081</t>
  </si>
  <si>
    <t>správa nemovitosti 10/2012</t>
  </si>
  <si>
    <t>315303</t>
  </si>
  <si>
    <t>Daň z nemovitosti - GI, GII</t>
  </si>
  <si>
    <t>01.05.2012</t>
  </si>
  <si>
    <t>12IN00020</t>
  </si>
  <si>
    <t>Předpis daně z nemovitostí pro rok 2012 - garáže -1PP</t>
  </si>
  <si>
    <t>12IN00021</t>
  </si>
  <si>
    <t>Předpis daně z nemovitostí pro rok 2012 - garáže -2PP</t>
  </si>
  <si>
    <t>315304</t>
  </si>
  <si>
    <t>Odměny členů výboru, ZP</t>
  </si>
  <si>
    <t>1219002</t>
  </si>
  <si>
    <t>OZ</t>
  </si>
  <si>
    <t>Mzdy 2012/01, sociální pojištění</t>
  </si>
  <si>
    <t>1219003</t>
  </si>
  <si>
    <t>Mzdy 2012/01, zdravotní pojištění</t>
  </si>
  <si>
    <t>1219004</t>
  </si>
  <si>
    <t>1219005</t>
  </si>
  <si>
    <t>12IN00005</t>
  </si>
  <si>
    <t>Mzdy 2012/01, hrubá mzda</t>
  </si>
  <si>
    <t>1219007</t>
  </si>
  <si>
    <t>Mzdy 2012/02, sociální pojištění</t>
  </si>
  <si>
    <t>1219008</t>
  </si>
  <si>
    <t>Mzdy 2012/02, zdravotní pojištění</t>
  </si>
  <si>
    <t>1219009</t>
  </si>
  <si>
    <t>1219010</t>
  </si>
  <si>
    <t>12IN00006</t>
  </si>
  <si>
    <t>Mzdy 2012/02, hrubá mzda</t>
  </si>
  <si>
    <t>1219013</t>
  </si>
  <si>
    <t>Mzdy 2012/03, sociální pojištění</t>
  </si>
  <si>
    <t>1219014</t>
  </si>
  <si>
    <t>Mzdy 2012/03, zdravotní pojištění</t>
  </si>
  <si>
    <t>1219015</t>
  </si>
  <si>
    <t>1219016</t>
  </si>
  <si>
    <t>12IN00009</t>
  </si>
  <si>
    <t>Mzdy 2012/03, hrubá mzda</t>
  </si>
  <si>
    <t>1219023</t>
  </si>
  <si>
    <t>Mzdy 2012/04, sociální pojištění</t>
  </si>
  <si>
    <t>1219024</t>
  </si>
  <si>
    <t>Mzdy 2012/04, zdravotní pojištění</t>
  </si>
  <si>
    <t>1219025</t>
  </si>
  <si>
    <t>1219026</t>
  </si>
  <si>
    <t>12IN00022</t>
  </si>
  <si>
    <t>Mzdy 2012/04, hrubá mzda</t>
  </si>
  <si>
    <t>1219032</t>
  </si>
  <si>
    <t>Mzdy 2012/05, sociální pojištění</t>
  </si>
  <si>
    <t>1219033</t>
  </si>
  <si>
    <t>Mzdy 2012/05, zdravotní pojištění</t>
  </si>
  <si>
    <t>1219034</t>
  </si>
  <si>
    <t>1219035</t>
  </si>
  <si>
    <t>12IN00030</t>
  </si>
  <si>
    <t>Mzdy 2012/05, hrubá mzda</t>
  </si>
  <si>
    <t>1219041</t>
  </si>
  <si>
    <t>Mzdy 2012/06, sociální pojištění</t>
  </si>
  <si>
    <t>1219042</t>
  </si>
  <si>
    <t>Mzdy 2012/06, zdravotní pojištění</t>
  </si>
  <si>
    <t>1219043</t>
  </si>
  <si>
    <t>1219044</t>
  </si>
  <si>
    <t>12IN00033</t>
  </si>
  <si>
    <t>Mzdy 2012/06, hrubá mzda</t>
  </si>
  <si>
    <t>1219050</t>
  </si>
  <si>
    <t>Mzdy 2012/07, sociální pojištění</t>
  </si>
  <si>
    <t>1219051</t>
  </si>
  <si>
    <t>Mzdy 2012/07, zdravotní pojištění</t>
  </si>
  <si>
    <t>1219052</t>
  </si>
  <si>
    <t>1219053</t>
  </si>
  <si>
    <t>12IN00037</t>
  </si>
  <si>
    <t>Mzdy 2012/07, hrubá mzda</t>
  </si>
  <si>
    <t>1219059</t>
  </si>
  <si>
    <t>Mzdy 2012/08, sociální pojištění</t>
  </si>
  <si>
    <t>1219060</t>
  </si>
  <si>
    <t>Mzdy 2012/08, zdravotní pojištění</t>
  </si>
  <si>
    <t>1219061</t>
  </si>
  <si>
    <t>1219062</t>
  </si>
  <si>
    <t>12IN00040</t>
  </si>
  <si>
    <t>Mzdy 2012/08, hrubá mzda</t>
  </si>
  <si>
    <t>1219068</t>
  </si>
  <si>
    <t>Mzdy 2012/09, sociální pojištění</t>
  </si>
  <si>
    <t>1219069</t>
  </si>
  <si>
    <t>Mzdy 2012/09, zdravotní pojištění</t>
  </si>
  <si>
    <t>1219070</t>
  </si>
  <si>
    <t>1219071</t>
  </si>
  <si>
    <t>12IN00044</t>
  </si>
  <si>
    <t>Mzdy 2012/09, hrubá mzda</t>
  </si>
  <si>
    <t>1219077</t>
  </si>
  <si>
    <t>Mzdy 2012/10, sociální pojištění</t>
  </si>
  <si>
    <t>1219078</t>
  </si>
  <si>
    <t>Mzdy 2012/10, zdravotní pojištění</t>
  </si>
  <si>
    <t>1219079</t>
  </si>
  <si>
    <t>1219080</t>
  </si>
  <si>
    <t>12IN00047</t>
  </si>
  <si>
    <t>Mzdy 2012/10, hrubá mzda</t>
  </si>
  <si>
    <t>315305</t>
  </si>
  <si>
    <t>Pojistné nemovitosti</t>
  </si>
  <si>
    <t>1219011</t>
  </si>
  <si>
    <t>Pojistné rok 2013</t>
  </si>
  <si>
    <t>315306</t>
  </si>
  <si>
    <t>Pohledávky za byty - akce</t>
  </si>
  <si>
    <t>12VPD003</t>
  </si>
  <si>
    <t>Soudní poplatky - vymáhání dlužné částky</t>
  </si>
  <si>
    <t>12VPD004</t>
  </si>
  <si>
    <t>Dopis soudu - vymáhání poplatků (kolky)</t>
  </si>
  <si>
    <t>12VPD008</t>
  </si>
  <si>
    <t>Upomínka - Falta</t>
  </si>
  <si>
    <t>12VPD009</t>
  </si>
  <si>
    <t>Upomínka - Dřímal</t>
  </si>
  <si>
    <t>2012031</t>
  </si>
  <si>
    <t>seřízení oken</t>
  </si>
  <si>
    <t>09.05.2012</t>
  </si>
  <si>
    <t>BU0050014</t>
  </si>
  <si>
    <t>soudni poplatek</t>
  </si>
  <si>
    <t>Žaloba - Falta</t>
  </si>
  <si>
    <t>12IN00041</t>
  </si>
  <si>
    <t>zúčtování BJ 202</t>
  </si>
  <si>
    <t>BU0080107</t>
  </si>
  <si>
    <t>úhrada soudních poplatků</t>
  </si>
  <si>
    <t>315934</t>
  </si>
  <si>
    <t>Voda - 2008,2009 - chyby FPS</t>
  </si>
  <si>
    <t>12IN00034</t>
  </si>
  <si>
    <t>Oprava vyuctovani spotreby vody u bytu 405</t>
  </si>
  <si>
    <t>315935</t>
  </si>
  <si>
    <t>Teplo - 2008,2009 - chyby FPS</t>
  </si>
  <si>
    <t>324315</t>
  </si>
  <si>
    <t>Záloha na správu - byt č. 203</t>
  </si>
  <si>
    <t>02.01.2012</t>
  </si>
  <si>
    <t>12IN00001</t>
  </si>
  <si>
    <t>Záloha 1/2012</t>
  </si>
  <si>
    <t>12IN00003</t>
  </si>
  <si>
    <t>Záloha 2/2012</t>
  </si>
  <si>
    <t>01.03.2012</t>
  </si>
  <si>
    <t>12IN00007</t>
  </si>
  <si>
    <t>Záloha 3/2012</t>
  </si>
  <si>
    <t>01.04.2012</t>
  </si>
  <si>
    <t>12IN00010</t>
  </si>
  <si>
    <t>Záloha 4/2012</t>
  </si>
  <si>
    <t>12IN00015</t>
  </si>
  <si>
    <t>Zúčtování záloh roku 2011 - byty</t>
  </si>
  <si>
    <t>12IN00018</t>
  </si>
  <si>
    <t>Záloha 5/2012</t>
  </si>
  <si>
    <t>01.06.2012</t>
  </si>
  <si>
    <t>12IN00023</t>
  </si>
  <si>
    <t>Záloha 6/2012</t>
  </si>
  <si>
    <t>01.07.2012</t>
  </si>
  <si>
    <t>12IN00031</t>
  </si>
  <si>
    <t>Záloha 7/2012</t>
  </si>
  <si>
    <t>12IN00038</t>
  </si>
  <si>
    <t>Záloha 8/2012</t>
  </si>
  <si>
    <t>08.09.2012</t>
  </si>
  <si>
    <t>12IN00042</t>
  </si>
  <si>
    <t>Záloha 9/2012</t>
  </si>
  <si>
    <t>20.10.2012</t>
  </si>
  <si>
    <t>12IN00045</t>
  </si>
  <si>
    <t>Záloha 10/2012</t>
  </si>
  <si>
    <t>12IN00049</t>
  </si>
  <si>
    <t>Záloha 11/2012</t>
  </si>
  <si>
    <t>Zdroj: BV - bankovní výpis, FP - faktura přijatá, FV - faktura vydaná, PO - pokladna, IN - interní doklad, OP - ostatní pohledávka, OZ - ostatní závazek,  PZ - přijatá zálohová faktura, VZ - vydaná zálohová faktura</t>
  </si>
  <si>
    <t>Tisk vybraných záznamů: Datum &gt;= 01.01.2012, Datum &lt;= 31.12.2012</t>
  </si>
  <si>
    <t>Odměny</t>
  </si>
  <si>
    <t>Ročně</t>
  </si>
  <si>
    <t>HM</t>
  </si>
  <si>
    <t>SVJ ZP</t>
  </si>
  <si>
    <t>SVJ SP</t>
  </si>
  <si>
    <t>Biokoridor</t>
  </si>
  <si>
    <t>Výnosy</t>
  </si>
  <si>
    <t>Náklady</t>
  </si>
  <si>
    <t>K profinancování zbývá:</t>
  </si>
  <si>
    <t>K výplatě vlastníkům: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</si>
</sst>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#,##0&quot; Kč&quot;"/>
  </numFmts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left" vertical="top"/>
    </xf>
    <xf numFmtId="165" fontId="1" fillId="0" borderId="1" xfId="0" applyNumberFormat="1" applyFont="1" applyFill="1" applyBorder="1" applyAlignment="1">
      <alignment vertical="top"/>
    </xf>
    <xf numFmtId="164" fontId="0" fillId="0" borderId="2" xfId="0" applyBorder="1" applyAlignment="1">
      <alignment/>
    </xf>
    <xf numFmtId="164" fontId="1" fillId="0" borderId="1" xfId="0" applyFont="1" applyFill="1" applyBorder="1" applyAlignment="1">
      <alignment horizontal="left" vertical="top"/>
    </xf>
    <xf numFmtId="164" fontId="0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3" fillId="0" borderId="1" xfId="0" applyFont="1" applyBorder="1" applyAlignment="1">
      <alignment horizontal="left" vertical="top" wrapText="1"/>
    </xf>
    <xf numFmtId="164" fontId="1" fillId="0" borderId="0" xfId="0" applyFont="1" applyBorder="1" applyAlignment="1">
      <alignment horizontal="left" vertical="top"/>
    </xf>
    <xf numFmtId="165" fontId="1" fillId="0" borderId="0" xfId="0" applyNumberFormat="1" applyFont="1" applyFill="1" applyBorder="1" applyAlignment="1">
      <alignment vertical="top"/>
    </xf>
    <xf numFmtId="164" fontId="1" fillId="0" borderId="0" xfId="0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vertical="top"/>
    </xf>
    <xf numFmtId="164" fontId="4" fillId="0" borderId="1" xfId="0" applyFont="1" applyBorder="1" applyAlignment="1">
      <alignment horizontal="left" vertical="top" wrapText="1"/>
    </xf>
    <xf numFmtId="164" fontId="2" fillId="0" borderId="0" xfId="0" applyFont="1" applyAlignment="1">
      <alignment/>
    </xf>
    <xf numFmtId="165" fontId="2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horizontal="left" vertical="top"/>
    </xf>
    <xf numFmtId="164" fontId="5" fillId="0" borderId="0" xfId="0" applyFont="1" applyAlignment="1" applyProtection="1">
      <alignment vertical="top"/>
      <protection locked="0"/>
    </xf>
    <xf numFmtId="165" fontId="6" fillId="0" borderId="0" xfId="0" applyNumberFormat="1" applyFont="1" applyBorder="1" applyAlignment="1" applyProtection="1">
      <alignment horizontal="left" vertical="top"/>
      <protection/>
    </xf>
    <xf numFmtId="165" fontId="5" fillId="0" borderId="0" xfId="0" applyNumberFormat="1" applyFont="1" applyBorder="1" applyAlignment="1" applyProtection="1">
      <alignment horizontal="right" vertical="top"/>
      <protection/>
    </xf>
    <xf numFmtId="165" fontId="7" fillId="0" borderId="3" xfId="0" applyNumberFormat="1" applyFont="1" applyBorder="1" applyAlignment="1" applyProtection="1">
      <alignment horizontal="left" vertical="top"/>
      <protection/>
    </xf>
    <xf numFmtId="165" fontId="5" fillId="0" borderId="3" xfId="0" applyNumberFormat="1" applyFont="1" applyBorder="1" applyAlignment="1" applyProtection="1">
      <alignment horizontal="left" vertical="top"/>
      <protection/>
    </xf>
    <xf numFmtId="165" fontId="5" fillId="0" borderId="3" xfId="0" applyNumberFormat="1" applyFont="1" applyBorder="1" applyAlignment="1" applyProtection="1">
      <alignment horizontal="right" vertical="top"/>
      <protection/>
    </xf>
    <xf numFmtId="165" fontId="5" fillId="0" borderId="4" xfId="0" applyNumberFormat="1" applyFont="1" applyBorder="1" applyAlignment="1" applyProtection="1">
      <alignment horizontal="left" vertical="top"/>
      <protection/>
    </xf>
    <xf numFmtId="165" fontId="5" fillId="0" borderId="5" xfId="0" applyNumberFormat="1" applyFont="1" applyBorder="1" applyAlignment="1" applyProtection="1">
      <alignment horizontal="left" vertical="top"/>
      <protection/>
    </xf>
    <xf numFmtId="165" fontId="7" fillId="0" borderId="5" xfId="0" applyNumberFormat="1" applyFont="1" applyBorder="1" applyAlignment="1" applyProtection="1">
      <alignment horizontal="left" vertical="top"/>
      <protection/>
    </xf>
    <xf numFmtId="165" fontId="7" fillId="0" borderId="5" xfId="0" applyNumberFormat="1" applyFont="1" applyBorder="1" applyAlignment="1" applyProtection="1">
      <alignment horizontal="right" vertical="top"/>
      <protection/>
    </xf>
    <xf numFmtId="165" fontId="5" fillId="0" borderId="6" xfId="0" applyNumberFormat="1" applyFont="1" applyBorder="1" applyAlignment="1" applyProtection="1">
      <alignment horizontal="left" vertical="top"/>
      <protection/>
    </xf>
    <xf numFmtId="165" fontId="5" fillId="0" borderId="7" xfId="0" applyNumberFormat="1" applyFont="1" applyBorder="1" applyAlignment="1" applyProtection="1">
      <alignment horizontal="left" vertical="top"/>
      <protection/>
    </xf>
    <xf numFmtId="165" fontId="5" fillId="0" borderId="8" xfId="0" applyNumberFormat="1" applyFont="1" applyBorder="1" applyAlignment="1" applyProtection="1">
      <alignment horizontal="left" vertical="top"/>
      <protection/>
    </xf>
    <xf numFmtId="165" fontId="5" fillId="0" borderId="9" xfId="0" applyNumberFormat="1" applyFont="1" applyBorder="1" applyAlignment="1" applyProtection="1">
      <alignment horizontal="left" vertical="top"/>
      <protection/>
    </xf>
    <xf numFmtId="165" fontId="5" fillId="0" borderId="10" xfId="0" applyNumberFormat="1" applyFont="1" applyBorder="1" applyAlignment="1" applyProtection="1">
      <alignment horizontal="left" vertical="top"/>
      <protection/>
    </xf>
    <xf numFmtId="165" fontId="5" fillId="0" borderId="11" xfId="0" applyNumberFormat="1" applyFont="1" applyBorder="1" applyAlignment="1" applyProtection="1">
      <alignment horizontal="left" vertical="top"/>
      <protection/>
    </xf>
    <xf numFmtId="165" fontId="7" fillId="0" borderId="0" xfId="0" applyNumberFormat="1" applyFont="1" applyBorder="1" applyAlignment="1" applyProtection="1">
      <alignment horizontal="left" vertical="top"/>
      <protection/>
    </xf>
    <xf numFmtId="165" fontId="5" fillId="0" borderId="0" xfId="0" applyNumberFormat="1" applyFont="1" applyBorder="1" applyAlignment="1" applyProtection="1">
      <alignment horizontal="left" vertical="top"/>
      <protection/>
    </xf>
    <xf numFmtId="166" fontId="5" fillId="0" borderId="0" xfId="0" applyNumberFormat="1" applyFont="1" applyBorder="1" applyAlignment="1" applyProtection="1">
      <alignment horizontal="right" vertical="top"/>
      <protection/>
    </xf>
    <xf numFmtId="166" fontId="7" fillId="0" borderId="0" xfId="0" applyNumberFormat="1" applyFont="1" applyBorder="1" applyAlignment="1" applyProtection="1">
      <alignment horizontal="right" vertical="top"/>
      <protection/>
    </xf>
    <xf numFmtId="166" fontId="7" fillId="2" borderId="0" xfId="0" applyNumberFormat="1" applyFont="1" applyFill="1" applyBorder="1" applyAlignment="1" applyProtection="1">
      <alignment horizontal="right" vertical="top"/>
      <protection/>
    </xf>
    <xf numFmtId="165" fontId="5" fillId="0" borderId="12" xfId="0" applyNumberFormat="1" applyFont="1" applyBorder="1" applyAlignment="1" applyProtection="1">
      <alignment horizontal="left" vertical="top"/>
      <protection/>
    </xf>
    <xf numFmtId="165" fontId="5" fillId="0" borderId="13" xfId="0" applyNumberFormat="1" applyFont="1" applyBorder="1" applyAlignment="1" applyProtection="1">
      <alignment horizontal="left" vertical="top"/>
      <protection/>
    </xf>
    <xf numFmtId="166" fontId="5" fillId="2" borderId="0" xfId="0" applyNumberFormat="1" applyFont="1" applyFill="1" applyBorder="1" applyAlignment="1" applyProtection="1">
      <alignment horizontal="right" vertical="top"/>
      <protection/>
    </xf>
    <xf numFmtId="166" fontId="5" fillId="0" borderId="9" xfId="0" applyNumberFormat="1" applyFont="1" applyBorder="1" applyAlignment="1" applyProtection="1">
      <alignment horizontal="right" vertical="top"/>
      <protection/>
    </xf>
    <xf numFmtId="166" fontId="5" fillId="0" borderId="5" xfId="0" applyNumberFormat="1" applyFont="1" applyBorder="1" applyAlignment="1" applyProtection="1">
      <alignment horizontal="right" vertical="top"/>
      <protection/>
    </xf>
    <xf numFmtId="165" fontId="5" fillId="0" borderId="9" xfId="0" applyNumberFormat="1" applyFont="1" applyBorder="1" applyAlignment="1" applyProtection="1">
      <alignment horizontal="left" vertical="top" wrapText="1"/>
      <protection/>
    </xf>
    <xf numFmtId="164" fontId="8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8.57421875" style="1" customWidth="1"/>
    <col min="2" max="2" width="22.8515625" style="2" customWidth="1"/>
    <col min="3" max="3" width="18.421875" style="2" customWidth="1"/>
    <col min="4" max="4" width="18.28125" style="2" customWidth="1"/>
    <col min="5" max="5" width="33.7109375" style="1" customWidth="1"/>
    <col min="6" max="6" width="11.140625" style="1" customWidth="1"/>
    <col min="7" max="16384" width="9.00390625" style="1" customWidth="1"/>
  </cols>
  <sheetData>
    <row r="1" ht="15">
      <c r="A1" s="3" t="s">
        <v>0</v>
      </c>
    </row>
    <row r="2" ht="15">
      <c r="A2" s="3" t="s">
        <v>1</v>
      </c>
    </row>
    <row r="3" ht="15">
      <c r="A3" s="3"/>
    </row>
    <row r="4" spans="1:6" ht="29.2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</row>
    <row r="5" spans="1:6" ht="15">
      <c r="A5" s="7" t="s">
        <v>8</v>
      </c>
      <c r="B5" s="8">
        <f>faktury!X61/9*12</f>
        <v>385765.3333333333</v>
      </c>
      <c r="C5" s="8">
        <v>425000</v>
      </c>
      <c r="D5" s="8">
        <v>425000</v>
      </c>
      <c r="E5" s="9"/>
      <c r="F5" s="8">
        <f>1.02*B5</f>
        <v>393480.64</v>
      </c>
    </row>
    <row r="6" spans="1:6" ht="15">
      <c r="A6" s="7" t="s">
        <v>9</v>
      </c>
      <c r="B6" s="8">
        <f>faktury!X41/10*12</f>
        <v>737454.7679999999</v>
      </c>
      <c r="C6" s="8">
        <v>820000</v>
      </c>
      <c r="D6" s="8">
        <v>820000</v>
      </c>
      <c r="E6" s="9"/>
      <c r="F6" s="8">
        <f>1.02*B6</f>
        <v>752203.86336</v>
      </c>
    </row>
    <row r="7" spans="1:6" ht="15">
      <c r="A7" s="7" t="s">
        <v>10</v>
      </c>
      <c r="B7" s="8">
        <f>faktury!X75+faktury!X90+faktury!X104</f>
        <v>163691</v>
      </c>
      <c r="C7" s="8">
        <v>210000</v>
      </c>
      <c r="D7" s="8">
        <v>210000</v>
      </c>
      <c r="E7" s="9"/>
      <c r="F7" s="8">
        <f>1.02*B7</f>
        <v>166964.82</v>
      </c>
    </row>
    <row r="8" spans="1:5" ht="15">
      <c r="A8" s="7" t="s">
        <v>11</v>
      </c>
      <c r="B8" s="8">
        <f>(faktury!X142+14000+faktury!X159)/10*12</f>
        <v>45914.100000000006</v>
      </c>
      <c r="C8" s="8">
        <v>90000</v>
      </c>
      <c r="D8" s="8">
        <v>90000</v>
      </c>
      <c r="E8" s="9"/>
    </row>
    <row r="9" spans="1:5" ht="15">
      <c r="A9" s="10" t="s">
        <v>12</v>
      </c>
      <c r="B9" s="8">
        <v>4000</v>
      </c>
      <c r="C9" s="8">
        <v>4000</v>
      </c>
      <c r="D9" s="8">
        <v>4000</v>
      </c>
      <c r="E9" s="9"/>
    </row>
    <row r="10" spans="1:5" ht="15">
      <c r="A10" s="10" t="s">
        <v>13</v>
      </c>
      <c r="B10" s="8">
        <f>faktury!X300+2*594</f>
        <v>33152.4</v>
      </c>
      <c r="C10" s="8">
        <v>37000</v>
      </c>
      <c r="D10" s="8">
        <v>37000</v>
      </c>
      <c r="E10" s="9"/>
    </row>
    <row r="11" spans="1:5" ht="15">
      <c r="A11" s="10" t="s">
        <v>14</v>
      </c>
      <c r="B11" s="8">
        <f>faktury!X314</f>
        <v>17632</v>
      </c>
      <c r="C11" s="8">
        <v>20000</v>
      </c>
      <c r="D11" s="8">
        <v>20000</v>
      </c>
      <c r="E11" s="9"/>
    </row>
    <row r="12" spans="1:5" ht="15">
      <c r="A12" s="7" t="s">
        <v>15</v>
      </c>
      <c r="B12" s="8">
        <f>faktury!X349/10*12</f>
        <v>45643.44</v>
      </c>
      <c r="C12" s="8">
        <v>35000</v>
      </c>
      <c r="D12" s="8">
        <v>40000</v>
      </c>
      <c r="E12" s="9" t="s">
        <v>16</v>
      </c>
    </row>
    <row r="13" spans="1:5" ht="15">
      <c r="A13" s="7" t="s">
        <v>17</v>
      </c>
      <c r="B13" s="8">
        <f>faktury!X392/8*10</f>
        <v>39331</v>
      </c>
      <c r="C13" s="8">
        <v>44500</v>
      </c>
      <c r="D13" s="8">
        <v>44500</v>
      </c>
      <c r="E13" s="9"/>
    </row>
    <row r="14" spans="1:5" ht="15">
      <c r="A14" s="7" t="s">
        <v>18</v>
      </c>
      <c r="B14" s="8">
        <f>faktury!X469+faktury!S478</f>
        <v>71550</v>
      </c>
      <c r="C14" s="8">
        <v>80000</v>
      </c>
      <c r="D14" s="8">
        <v>80000</v>
      </c>
      <c r="E14" s="9"/>
    </row>
    <row r="15" spans="1:5" ht="15">
      <c r="A15" s="7" t="s">
        <v>19</v>
      </c>
      <c r="B15" s="8">
        <f>(faktury!X427+faktury!X464)/10*12-12000</f>
        <v>45385.200000000004</v>
      </c>
      <c r="C15" s="8">
        <v>46000</v>
      </c>
      <c r="D15" s="8">
        <v>48000</v>
      </c>
      <c r="E15" s="9" t="s">
        <v>20</v>
      </c>
    </row>
    <row r="16" spans="1:5" ht="15">
      <c r="A16" s="7" t="s">
        <v>21</v>
      </c>
      <c r="B16" s="8">
        <v>45046</v>
      </c>
      <c r="C16" s="8">
        <v>45046</v>
      </c>
      <c r="D16" s="8">
        <v>45046</v>
      </c>
      <c r="E16" s="9"/>
    </row>
    <row r="17" spans="1:5" ht="15">
      <c r="A17" s="7" t="s">
        <v>22</v>
      </c>
      <c r="B17" s="8">
        <f>odměny!C5+(faktury!X243+faktury!X257)/10*12</f>
        <v>177833.76</v>
      </c>
      <c r="C17" s="8">
        <v>205000</v>
      </c>
      <c r="D17" s="8">
        <v>205000</v>
      </c>
      <c r="E17" s="9"/>
    </row>
    <row r="18" spans="1:5" s="2" customFormat="1" ht="15">
      <c r="A18" s="10" t="s">
        <v>23</v>
      </c>
      <c r="B18" s="8">
        <f>(faktury!X549+faktury!X516)/10*12</f>
        <v>110531.52000000002</v>
      </c>
      <c r="C18" s="8">
        <v>130000</v>
      </c>
      <c r="D18" s="8">
        <v>270000</v>
      </c>
      <c r="E18" s="11" t="s">
        <v>24</v>
      </c>
    </row>
    <row r="19" spans="1:5" ht="15">
      <c r="A19" s="7"/>
      <c r="B19" s="12">
        <f>SUM(B5:B18)</f>
        <v>1922930.521333333</v>
      </c>
      <c r="C19" s="12">
        <f>SUM(C5:C18)</f>
        <v>2191546</v>
      </c>
      <c r="D19" s="12">
        <f>SUM(D5:D18)</f>
        <v>2338546</v>
      </c>
      <c r="E19" s="13"/>
    </row>
    <row r="20" spans="1:5" ht="36.75">
      <c r="A20" s="7" t="s">
        <v>25</v>
      </c>
      <c r="B20" s="8">
        <v>8616</v>
      </c>
      <c r="C20" s="8">
        <v>8616</v>
      </c>
      <c r="D20" s="8">
        <f>B20</f>
        <v>8616</v>
      </c>
      <c r="E20" s="13" t="s">
        <v>26</v>
      </c>
    </row>
    <row r="21" spans="1:5" ht="36.75">
      <c r="A21" s="7" t="s">
        <v>27</v>
      </c>
      <c r="B21" s="8">
        <v>9672</v>
      </c>
      <c r="C21" s="8">
        <v>9672</v>
      </c>
      <c r="D21" s="8">
        <f>B21</f>
        <v>9672</v>
      </c>
      <c r="E21" s="13" t="s">
        <v>28</v>
      </c>
    </row>
    <row r="22" spans="1:5" ht="15">
      <c r="A22" s="14"/>
      <c r="B22" s="15"/>
      <c r="C22" s="15"/>
      <c r="D22" s="15"/>
      <c r="E22" s="16"/>
    </row>
    <row r="23" spans="1:5" ht="29.25">
      <c r="A23" s="4" t="s">
        <v>29</v>
      </c>
      <c r="B23" s="5" t="s">
        <v>30</v>
      </c>
      <c r="C23" s="5" t="s">
        <v>31</v>
      </c>
      <c r="D23" s="5" t="s">
        <v>32</v>
      </c>
      <c r="E23" s="6" t="s">
        <v>6</v>
      </c>
    </row>
    <row r="24" spans="1:5" ht="15">
      <c r="A24" s="7" t="s">
        <v>33</v>
      </c>
      <c r="B24" s="8">
        <f>-Biokoridor!C12</f>
        <v>-16085</v>
      </c>
      <c r="C24" s="8">
        <v>-15785</v>
      </c>
      <c r="D24" s="8">
        <v>-16085</v>
      </c>
      <c r="E24" s="13" t="s">
        <v>34</v>
      </c>
    </row>
    <row r="25" spans="1:5" ht="15">
      <c r="A25" s="7" t="s">
        <v>35</v>
      </c>
      <c r="B25" s="8">
        <f>-1872</f>
        <v>-1872</v>
      </c>
      <c r="C25" s="8">
        <f>-72*26</f>
        <v>-1872</v>
      </c>
      <c r="D25" s="8">
        <v>-1872</v>
      </c>
      <c r="E25" s="13" t="s">
        <v>36</v>
      </c>
    </row>
    <row r="26" spans="1:5" ht="15">
      <c r="A26" s="7" t="s">
        <v>37</v>
      </c>
      <c r="B26" s="8">
        <f>Biokoridor!C4</f>
        <v>16085</v>
      </c>
      <c r="C26" s="8">
        <v>15785</v>
      </c>
      <c r="D26" s="8">
        <v>16085</v>
      </c>
      <c r="E26" s="13" t="s">
        <v>38</v>
      </c>
    </row>
    <row r="27" spans="1:5" s="19" customFormat="1" ht="39">
      <c r="A27" s="6" t="s">
        <v>39</v>
      </c>
      <c r="B27" s="17">
        <f>SUM(B24:B26)</f>
        <v>-1872</v>
      </c>
      <c r="C27" s="17">
        <f>SUM(C24:C26)</f>
        <v>-1872</v>
      </c>
      <c r="D27" s="17">
        <f>SUM(D24:D26)</f>
        <v>-1872</v>
      </c>
      <c r="E27" s="18" t="s">
        <v>40</v>
      </c>
    </row>
    <row r="28" spans="1:5" ht="15">
      <c r="A28" s="14"/>
      <c r="B28" s="20"/>
      <c r="C28" s="15"/>
      <c r="D28" s="20"/>
      <c r="E28" s="16"/>
    </row>
    <row r="29" ht="15">
      <c r="A29" s="21" t="s">
        <v>41</v>
      </c>
    </row>
  </sheetData>
  <printOptions/>
  <pageMargins left="0.4722222222222222" right="0" top="0.9840277777777777" bottom="0.9840277777777777" header="0.5118055555555555" footer="0.5118055555555555"/>
  <pageSetup horizontalDpi="300" verticalDpi="3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3"/>
  <sheetViews>
    <sheetView workbookViewId="0" topLeftCell="A476">
      <selection activeCell="X159" sqref="X159"/>
    </sheetView>
  </sheetViews>
  <sheetFormatPr defaultColWidth="8.00390625" defaultRowHeight="12.75"/>
  <cols>
    <col min="1" max="1" width="8.28125" style="22" customWidth="1"/>
    <col min="2" max="2" width="1.28515625" style="22" customWidth="1"/>
    <col min="3" max="3" width="7.8515625" style="22" customWidth="1"/>
    <col min="4" max="4" width="1.28515625" style="22" customWidth="1"/>
    <col min="5" max="5" width="5.28125" style="22" customWidth="1"/>
    <col min="6" max="7" width="1.28515625" style="22" customWidth="1"/>
    <col min="8" max="8" width="5.28125" style="22" customWidth="1"/>
    <col min="9" max="9" width="0.9921875" style="22" customWidth="1"/>
    <col min="10" max="10" width="4.00390625" style="22" customWidth="1"/>
    <col min="11" max="11" width="1.57421875" style="22" customWidth="1"/>
    <col min="12" max="12" width="7.8515625" style="22" customWidth="1"/>
    <col min="13" max="14" width="5.28125" style="22" customWidth="1"/>
    <col min="15" max="15" width="6.57421875" style="22" customWidth="1"/>
    <col min="16" max="18" width="1.28515625" style="22" customWidth="1"/>
    <col min="19" max="19" width="11.8515625" style="22" customWidth="1"/>
    <col min="20" max="21" width="1.28515625" style="22" customWidth="1"/>
    <col min="22" max="22" width="10.57421875" style="22" customWidth="1"/>
    <col min="23" max="23" width="1.28515625" style="22" customWidth="1"/>
    <col min="24" max="24" width="13.140625" style="22" customWidth="1"/>
    <col min="25" max="25" width="1.28515625" style="22" customWidth="1"/>
    <col min="26" max="16384" width="8.28125" style="0" customWidth="1"/>
  </cols>
  <sheetData>
    <row r="1" spans="2:25" ht="17.25">
      <c r="B1" s="23" t="s">
        <v>42</v>
      </c>
      <c r="V1" s="24" t="s">
        <v>43</v>
      </c>
      <c r="W1" s="24"/>
      <c r="X1" s="24"/>
      <c r="Y1" s="24"/>
    </row>
    <row r="2" spans="2:25" ht="12.75">
      <c r="B2" s="25" t="s">
        <v>44</v>
      </c>
      <c r="C2" s="26"/>
      <c r="D2" s="26"/>
      <c r="E2" s="26"/>
      <c r="F2" s="26"/>
      <c r="G2" s="26"/>
      <c r="H2" s="26"/>
      <c r="I2" s="26"/>
      <c r="J2" s="26"/>
      <c r="K2" s="26"/>
      <c r="L2" s="26" t="s">
        <v>45</v>
      </c>
      <c r="M2" s="26"/>
      <c r="N2" s="26"/>
      <c r="O2" s="26" t="s">
        <v>46</v>
      </c>
      <c r="P2" s="26"/>
      <c r="Q2" s="26"/>
      <c r="R2" s="26"/>
      <c r="S2" s="26" t="s">
        <v>47</v>
      </c>
      <c r="T2" s="26"/>
      <c r="U2" s="26"/>
      <c r="V2" s="27" t="s">
        <v>48</v>
      </c>
      <c r="W2" s="27"/>
      <c r="X2" s="27"/>
      <c r="Y2" s="27"/>
    </row>
    <row r="3" spans="2:25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2:25" ht="12.75">
      <c r="B4" s="29"/>
      <c r="C4" s="30" t="s">
        <v>49</v>
      </c>
      <c r="D4" s="29"/>
      <c r="E4" s="30" t="s">
        <v>50</v>
      </c>
      <c r="F4" s="29"/>
      <c r="G4" s="29"/>
      <c r="H4" s="29"/>
      <c r="I4" s="29"/>
      <c r="J4" s="30" t="s">
        <v>51</v>
      </c>
      <c r="K4" s="29"/>
      <c r="L4" s="30" t="s">
        <v>52</v>
      </c>
      <c r="M4" s="29"/>
      <c r="N4" s="29"/>
      <c r="O4" s="29"/>
      <c r="P4" s="29"/>
      <c r="Q4" s="29"/>
      <c r="R4" s="29"/>
      <c r="S4" s="31" t="s">
        <v>53</v>
      </c>
      <c r="T4" s="29"/>
      <c r="U4" s="31" t="s">
        <v>54</v>
      </c>
      <c r="V4" s="31"/>
      <c r="W4" s="29"/>
      <c r="X4" s="31" t="s">
        <v>55</v>
      </c>
      <c r="Y4" s="29"/>
    </row>
    <row r="5" spans="2:25" ht="12.7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6" ht="12.75">
      <c r="A6" s="33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  <c r="Z6" s="37"/>
    </row>
    <row r="7" spans="1:26" ht="12.75">
      <c r="A7" s="33"/>
      <c r="B7" s="37"/>
      <c r="C7" s="38" t="s">
        <v>56</v>
      </c>
      <c r="E7" s="38" t="s">
        <v>57</v>
      </c>
      <c r="Y7" s="33"/>
      <c r="Z7" s="37"/>
    </row>
    <row r="8" spans="1:26" ht="12.75">
      <c r="A8" s="33"/>
      <c r="B8" s="37"/>
      <c r="Y8" s="33"/>
      <c r="Z8" s="37"/>
    </row>
    <row r="9" spans="1:26" ht="12.75">
      <c r="A9" s="33"/>
      <c r="B9" s="37"/>
      <c r="C9" s="39" t="s">
        <v>58</v>
      </c>
      <c r="E9" s="39" t="s">
        <v>59</v>
      </c>
      <c r="L9" s="39" t="s">
        <v>60</v>
      </c>
      <c r="S9" s="40">
        <v>704158.33</v>
      </c>
      <c r="U9" s="40">
        <v>0</v>
      </c>
      <c r="V9" s="40"/>
      <c r="X9" s="40">
        <v>704158.33</v>
      </c>
      <c r="Y9" s="33"/>
      <c r="Z9" s="37"/>
    </row>
    <row r="10" spans="1:26" ht="12.75">
      <c r="A10" s="33"/>
      <c r="B10" s="37"/>
      <c r="C10" s="39" t="s">
        <v>61</v>
      </c>
      <c r="E10" s="39" t="s">
        <v>62</v>
      </c>
      <c r="J10" s="39" t="s">
        <v>63</v>
      </c>
      <c r="L10" s="39" t="s">
        <v>64</v>
      </c>
      <c r="S10" s="40">
        <v>87117.33</v>
      </c>
      <c r="U10" s="40">
        <v>0</v>
      </c>
      <c r="V10" s="40"/>
      <c r="X10" s="40">
        <v>791275.66</v>
      </c>
      <c r="Y10" s="33"/>
      <c r="Z10" s="37"/>
    </row>
    <row r="11" spans="1:26" ht="12.75">
      <c r="A11" s="33"/>
      <c r="B11" s="37"/>
      <c r="C11" s="38" t="s">
        <v>65</v>
      </c>
      <c r="L11" s="39" t="s">
        <v>66</v>
      </c>
      <c r="N11" s="41">
        <v>791275.66</v>
      </c>
      <c r="O11" s="41"/>
      <c r="P11" s="41"/>
      <c r="R11" s="41">
        <v>791275.66</v>
      </c>
      <c r="S11" s="41"/>
      <c r="T11" s="41">
        <v>0</v>
      </c>
      <c r="U11" s="41"/>
      <c r="V11" s="41"/>
      <c r="Y11" s="33"/>
      <c r="Z11" s="37"/>
    </row>
    <row r="12" spans="1:26" ht="12.75">
      <c r="A12" s="33"/>
      <c r="B12" s="37"/>
      <c r="Y12" s="33"/>
      <c r="Z12" s="37"/>
    </row>
    <row r="13" spans="1:26" ht="12.75">
      <c r="A13" s="33"/>
      <c r="B13" s="37"/>
      <c r="C13" s="39" t="s">
        <v>67</v>
      </c>
      <c r="E13" s="39" t="s">
        <v>68</v>
      </c>
      <c r="J13" s="39" t="s">
        <v>63</v>
      </c>
      <c r="L13" s="39" t="s">
        <v>69</v>
      </c>
      <c r="S13" s="40">
        <v>93330.51</v>
      </c>
      <c r="U13" s="40">
        <v>0</v>
      </c>
      <c r="V13" s="40"/>
      <c r="X13" s="40">
        <v>884606.17</v>
      </c>
      <c r="Y13" s="33"/>
      <c r="Z13" s="37"/>
    </row>
    <row r="14" spans="1:26" ht="12.75">
      <c r="A14" s="33"/>
      <c r="B14" s="37"/>
      <c r="C14" s="38" t="s">
        <v>70</v>
      </c>
      <c r="L14" s="39" t="s">
        <v>66</v>
      </c>
      <c r="N14" s="41">
        <v>93330.51</v>
      </c>
      <c r="O14" s="41"/>
      <c r="P14" s="41"/>
      <c r="R14" s="41">
        <v>93330.51</v>
      </c>
      <c r="S14" s="41"/>
      <c r="T14" s="41">
        <v>0</v>
      </c>
      <c r="U14" s="41"/>
      <c r="V14" s="41"/>
      <c r="Y14" s="33"/>
      <c r="Z14" s="37"/>
    </row>
    <row r="15" spans="1:26" ht="12.75">
      <c r="A15" s="33"/>
      <c r="B15" s="37"/>
      <c r="Y15" s="33"/>
      <c r="Z15" s="37"/>
    </row>
    <row r="16" spans="1:26" ht="12.75">
      <c r="A16" s="33"/>
      <c r="B16" s="37"/>
      <c r="C16" s="39" t="s">
        <v>71</v>
      </c>
      <c r="E16" s="39" t="s">
        <v>72</v>
      </c>
      <c r="J16" s="39" t="s">
        <v>63</v>
      </c>
      <c r="L16" s="39" t="s">
        <v>73</v>
      </c>
      <c r="S16" s="40">
        <v>68989.51</v>
      </c>
      <c r="U16" s="40">
        <v>0</v>
      </c>
      <c r="V16" s="40"/>
      <c r="X16" s="40">
        <v>953595.68</v>
      </c>
      <c r="Y16" s="33"/>
      <c r="Z16" s="37"/>
    </row>
    <row r="17" spans="1:26" ht="12.75">
      <c r="A17" s="33"/>
      <c r="B17" s="37"/>
      <c r="C17" s="38" t="s">
        <v>74</v>
      </c>
      <c r="L17" s="39" t="s">
        <v>66</v>
      </c>
      <c r="N17" s="41">
        <v>68989.51</v>
      </c>
      <c r="O17" s="41"/>
      <c r="P17" s="41"/>
      <c r="R17" s="41">
        <v>68989.51</v>
      </c>
      <c r="S17" s="41"/>
      <c r="T17" s="41">
        <v>0</v>
      </c>
      <c r="U17" s="41"/>
      <c r="V17" s="41"/>
      <c r="Y17" s="33"/>
      <c r="Z17" s="37"/>
    </row>
    <row r="18" spans="1:26" ht="12.75">
      <c r="A18" s="33"/>
      <c r="B18" s="37"/>
      <c r="Y18" s="33"/>
      <c r="Z18" s="37"/>
    </row>
    <row r="19" spans="1:26" ht="12.75">
      <c r="A19" s="33"/>
      <c r="B19" s="37"/>
      <c r="C19" s="39" t="s">
        <v>75</v>
      </c>
      <c r="E19" s="39" t="s">
        <v>76</v>
      </c>
      <c r="J19" s="39" t="s">
        <v>77</v>
      </c>
      <c r="L19" s="39" t="s">
        <v>78</v>
      </c>
      <c r="S19" s="40">
        <v>0</v>
      </c>
      <c r="U19" s="40">
        <v>704158.33</v>
      </c>
      <c r="V19" s="40"/>
      <c r="X19" s="40">
        <v>249437.34999999998</v>
      </c>
      <c r="Y19" s="33"/>
      <c r="Z19" s="37"/>
    </row>
    <row r="20" spans="1:26" ht="12.75">
      <c r="A20" s="33"/>
      <c r="B20" s="37"/>
      <c r="C20" s="39" t="s">
        <v>75</v>
      </c>
      <c r="E20" s="39" t="s">
        <v>79</v>
      </c>
      <c r="J20" s="39" t="s">
        <v>63</v>
      </c>
      <c r="L20" s="39" t="s">
        <v>80</v>
      </c>
      <c r="S20" s="40">
        <v>62682.14</v>
      </c>
      <c r="U20" s="40">
        <v>0</v>
      </c>
      <c r="V20" s="40"/>
      <c r="X20" s="40">
        <v>312119.49000000005</v>
      </c>
      <c r="Y20" s="33"/>
      <c r="Z20" s="37"/>
    </row>
    <row r="21" spans="1:26" ht="12.75">
      <c r="A21" s="33"/>
      <c r="B21" s="37"/>
      <c r="C21" s="38" t="s">
        <v>81</v>
      </c>
      <c r="L21" s="39" t="s">
        <v>66</v>
      </c>
      <c r="N21" s="41">
        <v>-641476.19</v>
      </c>
      <c r="O21" s="41"/>
      <c r="P21" s="41"/>
      <c r="R21" s="41">
        <v>62682.14</v>
      </c>
      <c r="S21" s="41"/>
      <c r="T21" s="41">
        <v>704158.33</v>
      </c>
      <c r="U21" s="41"/>
      <c r="V21" s="41"/>
      <c r="Y21" s="33"/>
      <c r="Z21" s="37"/>
    </row>
    <row r="22" spans="1:26" ht="12.75">
      <c r="A22" s="33"/>
      <c r="B22" s="37"/>
      <c r="Y22" s="33"/>
      <c r="Z22" s="37"/>
    </row>
    <row r="23" spans="1:26" ht="12.75">
      <c r="A23" s="33"/>
      <c r="B23" s="37"/>
      <c r="C23" s="39" t="s">
        <v>82</v>
      </c>
      <c r="E23" s="39" t="s">
        <v>83</v>
      </c>
      <c r="J23" s="39" t="s">
        <v>63</v>
      </c>
      <c r="L23" s="39" t="s">
        <v>84</v>
      </c>
      <c r="S23" s="40">
        <v>50667.04</v>
      </c>
      <c r="U23" s="40">
        <v>0</v>
      </c>
      <c r="V23" s="40"/>
      <c r="X23" s="40">
        <v>362786.53</v>
      </c>
      <c r="Y23" s="33"/>
      <c r="Z23" s="37"/>
    </row>
    <row r="24" spans="1:26" ht="12.75">
      <c r="A24" s="33"/>
      <c r="B24" s="37"/>
      <c r="C24" s="38" t="s">
        <v>85</v>
      </c>
      <c r="L24" s="39" t="s">
        <v>66</v>
      </c>
      <c r="N24" s="41">
        <v>50667.04</v>
      </c>
      <c r="O24" s="41"/>
      <c r="P24" s="41"/>
      <c r="R24" s="41">
        <v>50667.04</v>
      </c>
      <c r="S24" s="41"/>
      <c r="T24" s="41">
        <v>0</v>
      </c>
      <c r="U24" s="41"/>
      <c r="V24" s="41"/>
      <c r="Y24" s="33"/>
      <c r="Z24" s="37"/>
    </row>
    <row r="25" spans="1:26" ht="12.75">
      <c r="A25" s="33"/>
      <c r="B25" s="37"/>
      <c r="Y25" s="33"/>
      <c r="Z25" s="37"/>
    </row>
    <row r="26" spans="1:26" ht="12.75">
      <c r="A26" s="33"/>
      <c r="B26" s="37"/>
      <c r="C26" s="39" t="s">
        <v>86</v>
      </c>
      <c r="E26" s="39" t="s">
        <v>87</v>
      </c>
      <c r="J26" s="39" t="s">
        <v>63</v>
      </c>
      <c r="L26" s="39" t="s">
        <v>88</v>
      </c>
      <c r="S26" s="40">
        <v>47342.24</v>
      </c>
      <c r="U26" s="40">
        <v>0</v>
      </c>
      <c r="V26" s="40"/>
      <c r="X26" s="40">
        <v>410128.77</v>
      </c>
      <c r="Y26" s="33"/>
      <c r="Z26" s="37"/>
    </row>
    <row r="27" spans="1:26" ht="12.75">
      <c r="A27" s="33"/>
      <c r="B27" s="37"/>
      <c r="C27" s="38" t="s">
        <v>89</v>
      </c>
      <c r="L27" s="39" t="s">
        <v>66</v>
      </c>
      <c r="N27" s="41">
        <v>47342.24</v>
      </c>
      <c r="O27" s="41"/>
      <c r="P27" s="41"/>
      <c r="R27" s="41">
        <v>47342.24</v>
      </c>
      <c r="S27" s="41"/>
      <c r="T27" s="41">
        <v>0</v>
      </c>
      <c r="U27" s="41"/>
      <c r="V27" s="41"/>
      <c r="Y27" s="33"/>
      <c r="Z27" s="37"/>
    </row>
    <row r="28" spans="1:26" ht="12.75">
      <c r="A28" s="33"/>
      <c r="B28" s="37"/>
      <c r="Y28" s="33"/>
      <c r="Z28" s="37"/>
    </row>
    <row r="29" spans="1:26" ht="12.75">
      <c r="A29" s="33"/>
      <c r="B29" s="37"/>
      <c r="C29" s="39" t="s">
        <v>90</v>
      </c>
      <c r="E29" s="39" t="s">
        <v>91</v>
      </c>
      <c r="J29" s="39" t="s">
        <v>63</v>
      </c>
      <c r="L29" s="39" t="s">
        <v>92</v>
      </c>
      <c r="S29" s="40">
        <v>43063.02</v>
      </c>
      <c r="U29" s="40">
        <v>0</v>
      </c>
      <c r="V29" s="40"/>
      <c r="X29" s="40">
        <v>453191.79</v>
      </c>
      <c r="Y29" s="33"/>
      <c r="Z29" s="37"/>
    </row>
    <row r="30" spans="1:26" ht="12.75">
      <c r="A30" s="33"/>
      <c r="B30" s="37"/>
      <c r="C30" s="38" t="s">
        <v>93</v>
      </c>
      <c r="L30" s="39" t="s">
        <v>66</v>
      </c>
      <c r="N30" s="41">
        <v>43063.02</v>
      </c>
      <c r="O30" s="41"/>
      <c r="P30" s="41"/>
      <c r="R30" s="41">
        <v>43063.02</v>
      </c>
      <c r="S30" s="41"/>
      <c r="T30" s="41">
        <v>0</v>
      </c>
      <c r="U30" s="41"/>
      <c r="V30" s="41"/>
      <c r="Y30" s="33"/>
      <c r="Z30" s="37"/>
    </row>
    <row r="31" spans="1:26" ht="12.75">
      <c r="A31" s="33"/>
      <c r="B31" s="37"/>
      <c r="Y31" s="33"/>
      <c r="Z31" s="37"/>
    </row>
    <row r="32" spans="1:26" ht="12.75">
      <c r="A32" s="33"/>
      <c r="B32" s="37"/>
      <c r="C32" s="39" t="s">
        <v>94</v>
      </c>
      <c r="E32" s="39" t="s">
        <v>95</v>
      </c>
      <c r="J32" s="39" t="s">
        <v>63</v>
      </c>
      <c r="L32" s="39" t="s">
        <v>96</v>
      </c>
      <c r="S32" s="40">
        <v>46048.74</v>
      </c>
      <c r="U32" s="40">
        <v>0</v>
      </c>
      <c r="V32" s="40"/>
      <c r="X32" s="40">
        <v>499240.53</v>
      </c>
      <c r="Y32" s="33"/>
      <c r="Z32" s="37"/>
    </row>
    <row r="33" spans="1:26" ht="12.75">
      <c r="A33" s="33"/>
      <c r="B33" s="37"/>
      <c r="C33" s="38" t="s">
        <v>97</v>
      </c>
      <c r="L33" s="39" t="s">
        <v>66</v>
      </c>
      <c r="N33" s="41">
        <v>46048.74</v>
      </c>
      <c r="O33" s="41"/>
      <c r="P33" s="41"/>
      <c r="R33" s="41">
        <v>46048.74</v>
      </c>
      <c r="S33" s="41"/>
      <c r="T33" s="41">
        <v>0</v>
      </c>
      <c r="U33" s="41"/>
      <c r="V33" s="41"/>
      <c r="Y33" s="33"/>
      <c r="Z33" s="37"/>
    </row>
    <row r="34" spans="1:26" ht="12.75">
      <c r="A34" s="33"/>
      <c r="B34" s="37"/>
      <c r="Y34" s="33"/>
      <c r="Z34" s="37"/>
    </row>
    <row r="35" spans="1:26" ht="12.75">
      <c r="A35" s="33"/>
      <c r="B35" s="37"/>
      <c r="C35" s="39" t="s">
        <v>98</v>
      </c>
      <c r="E35" s="39" t="s">
        <v>99</v>
      </c>
      <c r="J35" s="39" t="s">
        <v>63</v>
      </c>
      <c r="L35" s="39" t="s">
        <v>100</v>
      </c>
      <c r="S35" s="40">
        <v>50472.38</v>
      </c>
      <c r="U35" s="40">
        <v>0</v>
      </c>
      <c r="V35" s="40"/>
      <c r="X35" s="40">
        <v>549712.91</v>
      </c>
      <c r="Y35" s="33"/>
      <c r="Z35" s="37"/>
    </row>
    <row r="36" spans="1:26" ht="12.75">
      <c r="A36" s="33"/>
      <c r="B36" s="37"/>
      <c r="C36" s="38" t="s">
        <v>101</v>
      </c>
      <c r="L36" s="39" t="s">
        <v>66</v>
      </c>
      <c r="N36" s="41">
        <v>50472.38</v>
      </c>
      <c r="O36" s="41"/>
      <c r="P36" s="41"/>
      <c r="R36" s="41">
        <v>50472.38</v>
      </c>
      <c r="S36" s="41"/>
      <c r="T36" s="41">
        <v>0</v>
      </c>
      <c r="U36" s="41"/>
      <c r="V36" s="41"/>
      <c r="Y36" s="33"/>
      <c r="Z36" s="37"/>
    </row>
    <row r="37" spans="1:26" ht="12.75">
      <c r="A37" s="33"/>
      <c r="B37" s="37"/>
      <c r="Y37" s="33"/>
      <c r="Z37" s="37"/>
    </row>
    <row r="38" spans="1:26" ht="12.75">
      <c r="A38" s="33"/>
      <c r="B38" s="37"/>
      <c r="C38" s="39" t="s">
        <v>102</v>
      </c>
      <c r="E38" s="39" t="s">
        <v>103</v>
      </c>
      <c r="J38" s="39" t="s">
        <v>63</v>
      </c>
      <c r="L38" s="39" t="s">
        <v>104</v>
      </c>
      <c r="S38" s="40">
        <v>64832.73</v>
      </c>
      <c r="U38" s="40">
        <v>0</v>
      </c>
      <c r="V38" s="40"/>
      <c r="X38" s="40">
        <v>614545.64</v>
      </c>
      <c r="Y38" s="33"/>
      <c r="Z38" s="37"/>
    </row>
    <row r="39" spans="1:26" ht="12.75">
      <c r="A39" s="33"/>
      <c r="B39" s="37"/>
      <c r="C39" s="38" t="s">
        <v>105</v>
      </c>
      <c r="L39" s="39" t="s">
        <v>66</v>
      </c>
      <c r="N39" s="41">
        <v>64832.73</v>
      </c>
      <c r="O39" s="41"/>
      <c r="P39" s="41"/>
      <c r="R39" s="41">
        <v>64832.73</v>
      </c>
      <c r="S39" s="41"/>
      <c r="T39" s="41">
        <v>0</v>
      </c>
      <c r="U39" s="41"/>
      <c r="V39" s="41"/>
      <c r="Y39" s="33"/>
      <c r="Z39" s="37"/>
    </row>
    <row r="40" spans="1:26" ht="12.75">
      <c r="A40" s="33"/>
      <c r="B40" s="37"/>
      <c r="Y40" s="33"/>
      <c r="Z40" s="37"/>
    </row>
    <row r="41" spans="1:26" ht="12.75">
      <c r="A41" s="33"/>
      <c r="B41" s="37"/>
      <c r="C41" s="38" t="s">
        <v>56</v>
      </c>
      <c r="E41" s="38" t="s">
        <v>106</v>
      </c>
      <c r="R41" s="41">
        <v>1318703.97</v>
      </c>
      <c r="S41" s="41"/>
      <c r="T41" s="41">
        <v>704158.33</v>
      </c>
      <c r="U41" s="41"/>
      <c r="V41" s="41"/>
      <c r="X41" s="42">
        <v>614545.64</v>
      </c>
      <c r="Y41" s="33"/>
      <c r="Z41" s="37"/>
    </row>
    <row r="42" spans="1:26" ht="12.75">
      <c r="A42" s="33"/>
      <c r="B42" s="43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44"/>
      <c r="Z42" s="37"/>
    </row>
    <row r="43" spans="1:26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7"/>
    </row>
    <row r="44" spans="1:26" ht="12.75">
      <c r="A44" s="33"/>
      <c r="B44" s="37"/>
      <c r="C44" s="38" t="s">
        <v>107</v>
      </c>
      <c r="E44" s="38" t="s">
        <v>108</v>
      </c>
      <c r="Y44" s="33"/>
      <c r="Z44" s="37"/>
    </row>
    <row r="45" spans="1:26" ht="12.75">
      <c r="A45" s="33"/>
      <c r="B45" s="37"/>
      <c r="Y45" s="33"/>
      <c r="Z45" s="37"/>
    </row>
    <row r="46" spans="1:26" ht="12.75">
      <c r="A46" s="33"/>
      <c r="B46" s="37"/>
      <c r="C46" s="39" t="s">
        <v>58</v>
      </c>
      <c r="E46" s="39" t="s">
        <v>59</v>
      </c>
      <c r="L46" s="39" t="s">
        <v>60</v>
      </c>
      <c r="S46" s="40">
        <v>383349.95</v>
      </c>
      <c r="U46" s="40">
        <v>0</v>
      </c>
      <c r="V46" s="40"/>
      <c r="X46" s="40">
        <v>383349.95</v>
      </c>
      <c r="Y46" s="33"/>
      <c r="Z46" s="37"/>
    </row>
    <row r="47" spans="1:26" ht="12.75">
      <c r="A47" s="33"/>
      <c r="B47" s="37"/>
      <c r="C47" s="38" t="s">
        <v>65</v>
      </c>
      <c r="L47" s="39" t="s">
        <v>66</v>
      </c>
      <c r="N47" s="41">
        <v>383349.95</v>
      </c>
      <c r="O47" s="41"/>
      <c r="P47" s="41"/>
      <c r="R47" s="41">
        <v>383349.95</v>
      </c>
      <c r="S47" s="41"/>
      <c r="T47" s="41">
        <v>0</v>
      </c>
      <c r="U47" s="41"/>
      <c r="V47" s="41"/>
      <c r="Y47" s="33"/>
      <c r="Z47" s="37"/>
    </row>
    <row r="48" spans="1:26" ht="12.75">
      <c r="A48" s="33"/>
      <c r="B48" s="37"/>
      <c r="Y48" s="33"/>
      <c r="Z48" s="37"/>
    </row>
    <row r="49" spans="1:26" ht="12.75">
      <c r="A49" s="33"/>
      <c r="B49" s="37"/>
      <c r="C49" s="39" t="s">
        <v>109</v>
      </c>
      <c r="E49" s="39" t="s">
        <v>110</v>
      </c>
      <c r="J49" s="39" t="s">
        <v>63</v>
      </c>
      <c r="L49" s="39" t="s">
        <v>111</v>
      </c>
      <c r="S49" s="40">
        <v>82484</v>
      </c>
      <c r="U49" s="40">
        <v>0</v>
      </c>
      <c r="V49" s="40"/>
      <c r="X49" s="40">
        <v>465833.95</v>
      </c>
      <c r="Y49" s="33"/>
      <c r="Z49" s="37"/>
    </row>
    <row r="50" spans="1:26" ht="12.75">
      <c r="A50" s="33"/>
      <c r="B50" s="37"/>
      <c r="C50" s="38" t="s">
        <v>74</v>
      </c>
      <c r="L50" s="39" t="s">
        <v>66</v>
      </c>
      <c r="N50" s="41">
        <v>82484</v>
      </c>
      <c r="O50" s="41"/>
      <c r="P50" s="41"/>
      <c r="R50" s="41">
        <v>82484</v>
      </c>
      <c r="S50" s="41"/>
      <c r="T50" s="41">
        <v>0</v>
      </c>
      <c r="U50" s="41"/>
      <c r="V50" s="41"/>
      <c r="Y50" s="33"/>
      <c r="Z50" s="37"/>
    </row>
    <row r="51" spans="1:26" ht="12.75">
      <c r="A51" s="33"/>
      <c r="B51" s="37"/>
      <c r="Y51" s="33"/>
      <c r="Z51" s="37"/>
    </row>
    <row r="52" spans="1:26" ht="12.75">
      <c r="A52" s="33"/>
      <c r="B52" s="37"/>
      <c r="C52" s="39" t="s">
        <v>75</v>
      </c>
      <c r="E52" s="39" t="s">
        <v>76</v>
      </c>
      <c r="J52" s="39" t="s">
        <v>77</v>
      </c>
      <c r="L52" s="39" t="s">
        <v>78</v>
      </c>
      <c r="S52" s="40">
        <v>0</v>
      </c>
      <c r="U52" s="40">
        <v>383349.95</v>
      </c>
      <c r="V52" s="40"/>
      <c r="X52" s="40">
        <v>82484</v>
      </c>
      <c r="Y52" s="33"/>
      <c r="Z52" s="37"/>
    </row>
    <row r="53" spans="1:26" ht="12.75">
      <c r="A53" s="33"/>
      <c r="B53" s="37"/>
      <c r="C53" s="38" t="s">
        <v>81</v>
      </c>
      <c r="L53" s="39" t="s">
        <v>66</v>
      </c>
      <c r="N53" s="41">
        <v>-383349.95</v>
      </c>
      <c r="O53" s="41"/>
      <c r="P53" s="41"/>
      <c r="R53" s="41">
        <v>0</v>
      </c>
      <c r="S53" s="41"/>
      <c r="T53" s="41">
        <v>383349.95</v>
      </c>
      <c r="U53" s="41"/>
      <c r="V53" s="41"/>
      <c r="Y53" s="33"/>
      <c r="Z53" s="37"/>
    </row>
    <row r="54" spans="1:26" ht="12.75">
      <c r="A54" s="33"/>
      <c r="B54" s="37"/>
      <c r="Y54" s="33"/>
      <c r="Z54" s="37"/>
    </row>
    <row r="55" spans="1:26" ht="12.75">
      <c r="A55" s="33"/>
      <c r="B55" s="37"/>
      <c r="C55" s="39" t="s">
        <v>86</v>
      </c>
      <c r="E55" s="39" t="s">
        <v>112</v>
      </c>
      <c r="J55" s="39" t="s">
        <v>63</v>
      </c>
      <c r="L55" s="39" t="s">
        <v>113</v>
      </c>
      <c r="S55" s="40">
        <v>130528</v>
      </c>
      <c r="U55" s="40">
        <v>0</v>
      </c>
      <c r="V55" s="40"/>
      <c r="X55" s="40">
        <v>213012</v>
      </c>
      <c r="Y55" s="33"/>
      <c r="Z55" s="37"/>
    </row>
    <row r="56" spans="1:26" ht="12.75">
      <c r="A56" s="33"/>
      <c r="B56" s="37"/>
      <c r="C56" s="38" t="s">
        <v>89</v>
      </c>
      <c r="L56" s="39" t="s">
        <v>66</v>
      </c>
      <c r="N56" s="41">
        <v>130528</v>
      </c>
      <c r="O56" s="41"/>
      <c r="P56" s="41"/>
      <c r="R56" s="41">
        <v>130528</v>
      </c>
      <c r="S56" s="41"/>
      <c r="T56" s="41">
        <v>0</v>
      </c>
      <c r="U56" s="41"/>
      <c r="V56" s="41"/>
      <c r="Y56" s="33"/>
      <c r="Z56" s="37"/>
    </row>
    <row r="57" spans="1:26" ht="12.75">
      <c r="A57" s="33"/>
      <c r="B57" s="37"/>
      <c r="Y57" s="33"/>
      <c r="Z57" s="37"/>
    </row>
    <row r="58" spans="1:26" ht="12.75">
      <c r="A58" s="33"/>
      <c r="B58" s="37"/>
      <c r="C58" s="39" t="s">
        <v>114</v>
      </c>
      <c r="E58" s="39" t="s">
        <v>115</v>
      </c>
      <c r="J58" s="39" t="s">
        <v>63</v>
      </c>
      <c r="L58" s="39" t="s">
        <v>113</v>
      </c>
      <c r="S58" s="40">
        <v>76312</v>
      </c>
      <c r="U58" s="40">
        <v>0</v>
      </c>
      <c r="V58" s="40"/>
      <c r="X58" s="40">
        <v>289324</v>
      </c>
      <c r="Y58" s="33"/>
      <c r="Z58" s="37"/>
    </row>
    <row r="59" spans="1:26" ht="12.75">
      <c r="A59" s="33"/>
      <c r="B59" s="37"/>
      <c r="C59" s="38" t="s">
        <v>101</v>
      </c>
      <c r="L59" s="39" t="s">
        <v>66</v>
      </c>
      <c r="N59" s="41">
        <v>76312</v>
      </c>
      <c r="O59" s="41"/>
      <c r="P59" s="41"/>
      <c r="R59" s="41">
        <v>76312</v>
      </c>
      <c r="S59" s="41"/>
      <c r="T59" s="41">
        <v>0</v>
      </c>
      <c r="U59" s="41"/>
      <c r="V59" s="41"/>
      <c r="Y59" s="33"/>
      <c r="Z59" s="37"/>
    </row>
    <row r="60" spans="1:26" ht="12.75">
      <c r="A60" s="33"/>
      <c r="B60" s="37"/>
      <c r="Y60" s="33"/>
      <c r="Z60" s="37"/>
    </row>
    <row r="61" spans="1:26" ht="12.75">
      <c r="A61" s="33"/>
      <c r="B61" s="37"/>
      <c r="C61" s="38" t="s">
        <v>107</v>
      </c>
      <c r="E61" s="38" t="s">
        <v>106</v>
      </c>
      <c r="R61" s="41">
        <v>672673.95</v>
      </c>
      <c r="S61" s="41"/>
      <c r="T61" s="41">
        <v>383349.95</v>
      </c>
      <c r="U61" s="41"/>
      <c r="V61" s="41"/>
      <c r="X61" s="42">
        <v>289324</v>
      </c>
      <c r="Y61" s="33"/>
      <c r="Z61" s="37"/>
    </row>
    <row r="62" spans="1:26" ht="12.75">
      <c r="A62" s="33"/>
      <c r="B62" s="4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44"/>
      <c r="Z62" s="37"/>
    </row>
    <row r="63" spans="1:26" ht="12.7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7"/>
    </row>
    <row r="64" spans="1:26" ht="12.75">
      <c r="A64" s="33"/>
      <c r="B64" s="37"/>
      <c r="C64" s="38" t="s">
        <v>116</v>
      </c>
      <c r="E64" s="38" t="s">
        <v>117</v>
      </c>
      <c r="Y64" s="33"/>
      <c r="Z64" s="37"/>
    </row>
    <row r="65" spans="1:26" ht="12.75">
      <c r="A65" s="33"/>
      <c r="B65" s="37"/>
      <c r="Y65" s="33"/>
      <c r="Z65" s="37"/>
    </row>
    <row r="66" spans="1:26" ht="12.75">
      <c r="A66" s="33"/>
      <c r="B66" s="37"/>
      <c r="C66" s="39" t="s">
        <v>58</v>
      </c>
      <c r="E66" s="39" t="s">
        <v>59</v>
      </c>
      <c r="L66" s="39" t="s">
        <v>60</v>
      </c>
      <c r="S66" s="40">
        <v>136366</v>
      </c>
      <c r="U66" s="40">
        <v>0</v>
      </c>
      <c r="V66" s="40"/>
      <c r="X66" s="40">
        <v>136366</v>
      </c>
      <c r="Y66" s="33"/>
      <c r="Z66" s="37"/>
    </row>
    <row r="67" spans="1:26" ht="12.75">
      <c r="A67" s="33"/>
      <c r="B67" s="37"/>
      <c r="C67" s="38" t="s">
        <v>65</v>
      </c>
      <c r="L67" s="39" t="s">
        <v>66</v>
      </c>
      <c r="N67" s="41">
        <v>136366</v>
      </c>
      <c r="O67" s="41"/>
      <c r="P67" s="41"/>
      <c r="R67" s="41">
        <v>136366</v>
      </c>
      <c r="S67" s="41"/>
      <c r="T67" s="41">
        <v>0</v>
      </c>
      <c r="U67" s="41"/>
      <c r="V67" s="41"/>
      <c r="Y67" s="33"/>
      <c r="Z67" s="37"/>
    </row>
    <row r="68" spans="1:26" ht="12.75">
      <c r="A68" s="33"/>
      <c r="B68" s="37"/>
      <c r="Y68" s="33"/>
      <c r="Z68" s="37"/>
    </row>
    <row r="69" spans="1:26" ht="12.75">
      <c r="A69" s="33"/>
      <c r="B69" s="37"/>
      <c r="C69" s="39" t="s">
        <v>75</v>
      </c>
      <c r="E69" s="39" t="s">
        <v>76</v>
      </c>
      <c r="J69" s="39" t="s">
        <v>77</v>
      </c>
      <c r="L69" s="39" t="s">
        <v>78</v>
      </c>
      <c r="S69" s="40">
        <v>0</v>
      </c>
      <c r="U69" s="40">
        <v>136366</v>
      </c>
      <c r="V69" s="40"/>
      <c r="X69" s="40">
        <v>0</v>
      </c>
      <c r="Y69" s="33"/>
      <c r="Z69" s="37"/>
    </row>
    <row r="70" spans="1:26" ht="12.75">
      <c r="A70" s="33"/>
      <c r="B70" s="37"/>
      <c r="C70" s="38" t="s">
        <v>81</v>
      </c>
      <c r="L70" s="39" t="s">
        <v>66</v>
      </c>
      <c r="N70" s="41">
        <v>-136366</v>
      </c>
      <c r="O70" s="41"/>
      <c r="P70" s="41"/>
      <c r="R70" s="41">
        <v>0</v>
      </c>
      <c r="S70" s="41"/>
      <c r="T70" s="41">
        <v>136366</v>
      </c>
      <c r="U70" s="41"/>
      <c r="V70" s="41"/>
      <c r="Y70" s="33"/>
      <c r="Z70" s="37"/>
    </row>
    <row r="71" spans="1:26" ht="12.75">
      <c r="A71" s="33"/>
      <c r="B71" s="37"/>
      <c r="Y71" s="33"/>
      <c r="Z71" s="37"/>
    </row>
    <row r="72" spans="1:26" ht="12.75">
      <c r="A72" s="33"/>
      <c r="B72" s="37"/>
      <c r="C72" s="39" t="s">
        <v>118</v>
      </c>
      <c r="E72" s="39" t="s">
        <v>119</v>
      </c>
      <c r="J72" s="39" t="s">
        <v>63</v>
      </c>
      <c r="L72" s="39" t="s">
        <v>120</v>
      </c>
      <c r="S72" s="40">
        <v>128503</v>
      </c>
      <c r="U72" s="40">
        <v>0</v>
      </c>
      <c r="V72" s="40"/>
      <c r="X72" s="40">
        <v>128503</v>
      </c>
      <c r="Y72" s="33"/>
      <c r="Z72" s="37"/>
    </row>
    <row r="73" spans="1:26" ht="12.75">
      <c r="A73" s="33"/>
      <c r="B73" s="37"/>
      <c r="C73" s="38" t="s">
        <v>89</v>
      </c>
      <c r="L73" s="39" t="s">
        <v>66</v>
      </c>
      <c r="N73" s="41">
        <v>128503</v>
      </c>
      <c r="O73" s="41"/>
      <c r="P73" s="41"/>
      <c r="R73" s="41">
        <v>128503</v>
      </c>
      <c r="S73" s="41"/>
      <c r="T73" s="41">
        <v>0</v>
      </c>
      <c r="U73" s="41"/>
      <c r="V73" s="41"/>
      <c r="Y73" s="33"/>
      <c r="Z73" s="37"/>
    </row>
    <row r="74" spans="1:26" ht="12.75">
      <c r="A74" s="33"/>
      <c r="B74" s="37"/>
      <c r="Y74" s="33"/>
      <c r="Z74" s="37"/>
    </row>
    <row r="75" spans="1:26" ht="12.75">
      <c r="A75" s="33"/>
      <c r="B75" s="37"/>
      <c r="C75" s="38" t="s">
        <v>116</v>
      </c>
      <c r="E75" s="38" t="s">
        <v>106</v>
      </c>
      <c r="R75" s="41">
        <v>264869</v>
      </c>
      <c r="S75" s="41"/>
      <c r="T75" s="41">
        <v>136366</v>
      </c>
      <c r="U75" s="41"/>
      <c r="V75" s="41"/>
      <c r="X75" s="42">
        <v>128503</v>
      </c>
      <c r="Y75" s="33"/>
      <c r="Z75" s="37"/>
    </row>
    <row r="76" spans="1:26" ht="12.75">
      <c r="A76" s="33"/>
      <c r="B76" s="4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44"/>
      <c r="Z76" s="37"/>
    </row>
    <row r="77" spans="2:25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6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/>
    </row>
    <row r="79" spans="1:26" ht="12.75">
      <c r="A79" s="33"/>
      <c r="B79" s="37"/>
      <c r="C79" s="38" t="s">
        <v>121</v>
      </c>
      <c r="E79" s="38" t="s">
        <v>122</v>
      </c>
      <c r="Y79" s="33"/>
      <c r="Z79" s="37"/>
    </row>
    <row r="80" spans="1:26" ht="12.75">
      <c r="A80" s="33"/>
      <c r="B80" s="37"/>
      <c r="Y80" s="33"/>
      <c r="Z80" s="37"/>
    </row>
    <row r="81" spans="1:26" ht="12.75">
      <c r="A81" s="33"/>
      <c r="B81" s="37"/>
      <c r="C81" s="39" t="s">
        <v>58</v>
      </c>
      <c r="E81" s="39" t="s">
        <v>59</v>
      </c>
      <c r="L81" s="39" t="s">
        <v>60</v>
      </c>
      <c r="S81" s="40">
        <v>36095</v>
      </c>
      <c r="U81" s="40">
        <v>0</v>
      </c>
      <c r="V81" s="40"/>
      <c r="X81" s="40">
        <v>36095</v>
      </c>
      <c r="Y81" s="33"/>
      <c r="Z81" s="37"/>
    </row>
    <row r="82" spans="1:26" ht="12.75">
      <c r="A82" s="33"/>
      <c r="B82" s="37"/>
      <c r="C82" s="38" t="s">
        <v>65</v>
      </c>
      <c r="L82" s="39" t="s">
        <v>66</v>
      </c>
      <c r="N82" s="41">
        <v>36095</v>
      </c>
      <c r="O82" s="41"/>
      <c r="P82" s="41"/>
      <c r="R82" s="41">
        <v>36095</v>
      </c>
      <c r="S82" s="41"/>
      <c r="T82" s="41">
        <v>0</v>
      </c>
      <c r="U82" s="41"/>
      <c r="V82" s="41"/>
      <c r="Y82" s="33"/>
      <c r="Z82" s="37"/>
    </row>
    <row r="83" spans="1:26" ht="12.75">
      <c r="A83" s="33"/>
      <c r="B83" s="37"/>
      <c r="Y83" s="33"/>
      <c r="Z83" s="37"/>
    </row>
    <row r="84" spans="1:26" ht="12.75">
      <c r="A84" s="33"/>
      <c r="B84" s="37"/>
      <c r="C84" s="39" t="s">
        <v>75</v>
      </c>
      <c r="E84" s="39" t="s">
        <v>76</v>
      </c>
      <c r="J84" s="39" t="s">
        <v>77</v>
      </c>
      <c r="L84" s="39" t="s">
        <v>78</v>
      </c>
      <c r="S84" s="40">
        <v>0</v>
      </c>
      <c r="U84" s="40">
        <v>36095</v>
      </c>
      <c r="V84" s="40"/>
      <c r="X84" s="40">
        <v>0</v>
      </c>
      <c r="Y84" s="33"/>
      <c r="Z84" s="37"/>
    </row>
    <row r="85" spans="1:26" ht="12.75">
      <c r="A85" s="33"/>
      <c r="B85" s="37"/>
      <c r="C85" s="38" t="s">
        <v>81</v>
      </c>
      <c r="L85" s="39" t="s">
        <v>66</v>
      </c>
      <c r="N85" s="41">
        <v>-36095</v>
      </c>
      <c r="O85" s="41"/>
      <c r="P85" s="41"/>
      <c r="R85" s="41">
        <v>0</v>
      </c>
      <c r="S85" s="41"/>
      <c r="T85" s="41">
        <v>36095</v>
      </c>
      <c r="U85" s="41"/>
      <c r="V85" s="41"/>
      <c r="Y85" s="33"/>
      <c r="Z85" s="37"/>
    </row>
    <row r="86" spans="1:26" ht="12.75">
      <c r="A86" s="33"/>
      <c r="B86" s="37"/>
      <c r="Y86" s="33"/>
      <c r="Z86" s="37"/>
    </row>
    <row r="87" spans="1:26" ht="12.75">
      <c r="A87" s="33"/>
      <c r="B87" s="37"/>
      <c r="C87" s="39" t="s">
        <v>118</v>
      </c>
      <c r="E87" s="39" t="s">
        <v>123</v>
      </c>
      <c r="J87" s="39" t="s">
        <v>63</v>
      </c>
      <c r="L87" s="39" t="s">
        <v>120</v>
      </c>
      <c r="S87" s="40">
        <v>33251</v>
      </c>
      <c r="U87" s="40">
        <v>0</v>
      </c>
      <c r="V87" s="40"/>
      <c r="X87" s="40">
        <v>33251</v>
      </c>
      <c r="Y87" s="33"/>
      <c r="Z87" s="37"/>
    </row>
    <row r="88" spans="1:26" ht="12.75">
      <c r="A88" s="33"/>
      <c r="B88" s="37"/>
      <c r="C88" s="38" t="s">
        <v>89</v>
      </c>
      <c r="L88" s="39" t="s">
        <v>66</v>
      </c>
      <c r="N88" s="41">
        <v>33251</v>
      </c>
      <c r="O88" s="41"/>
      <c r="P88" s="41"/>
      <c r="R88" s="41">
        <v>33251</v>
      </c>
      <c r="S88" s="41"/>
      <c r="T88" s="41">
        <v>0</v>
      </c>
      <c r="U88" s="41"/>
      <c r="V88" s="41"/>
      <c r="Y88" s="33"/>
      <c r="Z88" s="37"/>
    </row>
    <row r="89" spans="1:26" ht="12.75">
      <c r="A89" s="33"/>
      <c r="B89" s="37"/>
      <c r="Y89" s="33"/>
      <c r="Z89" s="37"/>
    </row>
    <row r="90" spans="1:26" ht="12.75">
      <c r="A90" s="33"/>
      <c r="B90" s="37"/>
      <c r="C90" s="38" t="s">
        <v>121</v>
      </c>
      <c r="E90" s="38" t="s">
        <v>106</v>
      </c>
      <c r="R90" s="41">
        <v>69346</v>
      </c>
      <c r="S90" s="41"/>
      <c r="T90" s="41">
        <v>36095</v>
      </c>
      <c r="U90" s="41"/>
      <c r="V90" s="41"/>
      <c r="X90" s="42">
        <v>33251</v>
      </c>
      <c r="Y90" s="33"/>
      <c r="Z90" s="37"/>
    </row>
    <row r="91" spans="1:26" ht="12.75">
      <c r="A91" s="33"/>
      <c r="B91" s="4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44"/>
      <c r="Z91" s="37"/>
    </row>
    <row r="92" spans="1:26" ht="12.7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6"/>
      <c r="Z92" s="37"/>
    </row>
    <row r="93" spans="1:26" ht="12.75">
      <c r="A93" s="33"/>
      <c r="B93" s="37"/>
      <c r="C93" s="38" t="s">
        <v>124</v>
      </c>
      <c r="E93" s="38" t="s">
        <v>125</v>
      </c>
      <c r="Y93" s="33"/>
      <c r="Z93" s="37"/>
    </row>
    <row r="94" spans="1:26" ht="12.75">
      <c r="A94" s="33"/>
      <c r="B94" s="37"/>
      <c r="Y94" s="33"/>
      <c r="Z94" s="37"/>
    </row>
    <row r="95" spans="1:26" ht="12.75">
      <c r="A95" s="33"/>
      <c r="B95" s="37"/>
      <c r="C95" s="39" t="s">
        <v>58</v>
      </c>
      <c r="E95" s="39" t="s">
        <v>59</v>
      </c>
      <c r="L95" s="39" t="s">
        <v>60</v>
      </c>
      <c r="S95" s="40">
        <v>1543</v>
      </c>
      <c r="U95" s="40">
        <v>0</v>
      </c>
      <c r="V95" s="40"/>
      <c r="X95" s="40">
        <v>1543</v>
      </c>
      <c r="Y95" s="33"/>
      <c r="Z95" s="37"/>
    </row>
    <row r="96" spans="1:26" ht="12.75">
      <c r="A96" s="33"/>
      <c r="B96" s="37"/>
      <c r="C96" s="38" t="s">
        <v>65</v>
      </c>
      <c r="L96" s="39" t="s">
        <v>66</v>
      </c>
      <c r="N96" s="41">
        <v>1543</v>
      </c>
      <c r="O96" s="41"/>
      <c r="P96" s="41"/>
      <c r="R96" s="41">
        <v>1543</v>
      </c>
      <c r="S96" s="41"/>
      <c r="T96" s="41">
        <v>0</v>
      </c>
      <c r="U96" s="41"/>
      <c r="V96" s="41"/>
      <c r="Y96" s="33"/>
      <c r="Z96" s="37"/>
    </row>
    <row r="97" spans="1:26" ht="12.75">
      <c r="A97" s="33"/>
      <c r="B97" s="37"/>
      <c r="Y97" s="33"/>
      <c r="Z97" s="37"/>
    </row>
    <row r="98" spans="1:26" ht="12.75">
      <c r="A98" s="33"/>
      <c r="B98" s="37"/>
      <c r="C98" s="39" t="s">
        <v>75</v>
      </c>
      <c r="E98" s="39" t="s">
        <v>76</v>
      </c>
      <c r="J98" s="39" t="s">
        <v>77</v>
      </c>
      <c r="L98" s="39" t="s">
        <v>78</v>
      </c>
      <c r="S98" s="40">
        <v>0</v>
      </c>
      <c r="U98" s="40">
        <v>1543</v>
      </c>
      <c r="V98" s="40"/>
      <c r="X98" s="40">
        <v>0</v>
      </c>
      <c r="Y98" s="33"/>
      <c r="Z98" s="37"/>
    </row>
    <row r="99" spans="1:26" ht="12.75">
      <c r="A99" s="33"/>
      <c r="B99" s="37"/>
      <c r="C99" s="38" t="s">
        <v>81</v>
      </c>
      <c r="L99" s="39" t="s">
        <v>66</v>
      </c>
      <c r="N99" s="41">
        <v>-1543</v>
      </c>
      <c r="O99" s="41"/>
      <c r="P99" s="41"/>
      <c r="R99" s="41">
        <v>0</v>
      </c>
      <c r="S99" s="41"/>
      <c r="T99" s="41">
        <v>1543</v>
      </c>
      <c r="U99" s="41"/>
      <c r="V99" s="41"/>
      <c r="Y99" s="33"/>
      <c r="Z99" s="37"/>
    </row>
    <row r="100" spans="1:26" ht="12.75">
      <c r="A100" s="33"/>
      <c r="B100" s="37"/>
      <c r="Y100" s="33"/>
      <c r="Z100" s="37"/>
    </row>
    <row r="101" spans="1:26" ht="12.75">
      <c r="A101" s="33"/>
      <c r="B101" s="37"/>
      <c r="C101" s="39" t="s">
        <v>118</v>
      </c>
      <c r="E101" s="39" t="s">
        <v>126</v>
      </c>
      <c r="J101" s="39" t="s">
        <v>63</v>
      </c>
      <c r="L101" s="39" t="s">
        <v>127</v>
      </c>
      <c r="S101" s="40">
        <v>1937</v>
      </c>
      <c r="U101" s="40">
        <v>0</v>
      </c>
      <c r="V101" s="40"/>
      <c r="X101" s="40">
        <v>1937</v>
      </c>
      <c r="Y101" s="33"/>
      <c r="Z101" s="37"/>
    </row>
    <row r="102" spans="1:26" ht="12.75">
      <c r="A102" s="33"/>
      <c r="B102" s="37"/>
      <c r="C102" s="38" t="s">
        <v>89</v>
      </c>
      <c r="L102" s="39" t="s">
        <v>66</v>
      </c>
      <c r="N102" s="41">
        <v>1937</v>
      </c>
      <c r="O102" s="41"/>
      <c r="P102" s="41"/>
      <c r="R102" s="41">
        <v>1937</v>
      </c>
      <c r="S102" s="41"/>
      <c r="T102" s="41">
        <v>0</v>
      </c>
      <c r="U102" s="41"/>
      <c r="V102" s="41"/>
      <c r="Y102" s="33"/>
      <c r="Z102" s="37"/>
    </row>
    <row r="103" spans="1:26" ht="12.75">
      <c r="A103" s="33"/>
      <c r="B103" s="37"/>
      <c r="Y103" s="33"/>
      <c r="Z103" s="37"/>
    </row>
    <row r="104" spans="1:26" ht="12.75">
      <c r="A104" s="33"/>
      <c r="B104" s="37"/>
      <c r="C104" s="38" t="s">
        <v>124</v>
      </c>
      <c r="E104" s="38" t="s">
        <v>106</v>
      </c>
      <c r="R104" s="41">
        <v>3480</v>
      </c>
      <c r="S104" s="41"/>
      <c r="T104" s="41">
        <v>1543</v>
      </c>
      <c r="U104" s="41"/>
      <c r="V104" s="41"/>
      <c r="X104" s="42">
        <v>1937</v>
      </c>
      <c r="Y104" s="33"/>
      <c r="Z104" s="37"/>
    </row>
    <row r="105" spans="1:26" ht="12.75">
      <c r="A105" s="33"/>
      <c r="B105" s="43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44"/>
      <c r="Z105" s="37"/>
    </row>
    <row r="106" spans="1:26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6"/>
      <c r="Z106" s="37"/>
    </row>
    <row r="107" spans="1:26" ht="12.75">
      <c r="A107" s="33"/>
      <c r="B107" s="37"/>
      <c r="C107" s="38" t="s">
        <v>128</v>
      </c>
      <c r="E107" s="38" t="s">
        <v>129</v>
      </c>
      <c r="Y107" s="33"/>
      <c r="Z107" s="37"/>
    </row>
    <row r="108" spans="1:26" ht="12.75">
      <c r="A108" s="33"/>
      <c r="B108" s="37"/>
      <c r="Y108" s="33"/>
      <c r="Z108" s="37"/>
    </row>
    <row r="109" spans="1:26" ht="12.75">
      <c r="A109" s="33"/>
      <c r="B109" s="37"/>
      <c r="C109" s="39" t="s">
        <v>58</v>
      </c>
      <c r="E109" s="39" t="s">
        <v>59</v>
      </c>
      <c r="L109" s="39" t="s">
        <v>60</v>
      </c>
      <c r="S109" s="40">
        <v>13768.3</v>
      </c>
      <c r="U109" s="40">
        <v>0</v>
      </c>
      <c r="V109" s="40"/>
      <c r="X109" s="45">
        <v>13768.3</v>
      </c>
      <c r="Y109" s="33"/>
      <c r="Z109" s="37"/>
    </row>
    <row r="110" spans="1:26" ht="12.75">
      <c r="A110" s="33"/>
      <c r="B110" s="37"/>
      <c r="C110" s="38" t="s">
        <v>65</v>
      </c>
      <c r="L110" s="39" t="s">
        <v>66</v>
      </c>
      <c r="N110" s="41">
        <v>13768.3</v>
      </c>
      <c r="O110" s="41"/>
      <c r="P110" s="41"/>
      <c r="R110" s="41">
        <v>13768.3</v>
      </c>
      <c r="S110" s="41"/>
      <c r="T110" s="41">
        <v>0</v>
      </c>
      <c r="U110" s="41"/>
      <c r="V110" s="41"/>
      <c r="Y110" s="33"/>
      <c r="Z110" s="37"/>
    </row>
    <row r="111" spans="1:26" ht="12.75">
      <c r="A111" s="33"/>
      <c r="B111" s="37"/>
      <c r="Y111" s="33"/>
      <c r="Z111" s="37"/>
    </row>
    <row r="112" spans="1:26" ht="12.75">
      <c r="A112" s="33"/>
      <c r="B112" s="37"/>
      <c r="C112" s="39" t="s">
        <v>75</v>
      </c>
      <c r="E112" s="39" t="s">
        <v>76</v>
      </c>
      <c r="J112" s="39" t="s">
        <v>77</v>
      </c>
      <c r="L112" s="39" t="s">
        <v>78</v>
      </c>
      <c r="S112" s="40">
        <v>0</v>
      </c>
      <c r="U112" s="40">
        <v>13768.3</v>
      </c>
      <c r="V112" s="40"/>
      <c r="X112" s="40">
        <v>0</v>
      </c>
      <c r="Y112" s="33"/>
      <c r="Z112" s="37"/>
    </row>
    <row r="113" spans="1:26" ht="12.75">
      <c r="A113" s="33"/>
      <c r="B113" s="37"/>
      <c r="C113" s="38" t="s">
        <v>81</v>
      </c>
      <c r="L113" s="39" t="s">
        <v>66</v>
      </c>
      <c r="N113" s="41">
        <v>-13768.3</v>
      </c>
      <c r="O113" s="41"/>
      <c r="P113" s="41"/>
      <c r="R113" s="41">
        <v>0</v>
      </c>
      <c r="S113" s="41"/>
      <c r="T113" s="41">
        <v>13768.3</v>
      </c>
      <c r="U113" s="41"/>
      <c r="V113" s="41"/>
      <c r="Y113" s="33"/>
      <c r="Z113" s="37"/>
    </row>
    <row r="114" spans="1:26" ht="12.75">
      <c r="A114" s="33"/>
      <c r="B114" s="37"/>
      <c r="Y114" s="33"/>
      <c r="Z114" s="37"/>
    </row>
    <row r="115" spans="1:26" ht="12.75">
      <c r="A115" s="33"/>
      <c r="B115" s="37"/>
      <c r="C115" s="38" t="s">
        <v>128</v>
      </c>
      <c r="E115" s="38" t="s">
        <v>106</v>
      </c>
      <c r="R115" s="41">
        <v>13768.3</v>
      </c>
      <c r="S115" s="41"/>
      <c r="T115" s="41">
        <v>13768.3</v>
      </c>
      <c r="U115" s="41"/>
      <c r="V115" s="41"/>
      <c r="X115" s="41">
        <v>0</v>
      </c>
      <c r="Y115" s="33"/>
      <c r="Z115" s="37"/>
    </row>
    <row r="116" spans="1:26" ht="12.75">
      <c r="A116" s="33"/>
      <c r="B116" s="43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44"/>
      <c r="Z116" s="37"/>
    </row>
    <row r="117" spans="1:26" ht="12.75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6"/>
      <c r="Z117" s="37"/>
    </row>
    <row r="118" spans="1:26" ht="12.75">
      <c r="A118" s="33"/>
      <c r="B118" s="37"/>
      <c r="C118" s="38" t="s">
        <v>130</v>
      </c>
      <c r="E118" s="38" t="s">
        <v>131</v>
      </c>
      <c r="Y118" s="33"/>
      <c r="Z118" s="37"/>
    </row>
    <row r="119" spans="1:26" ht="12.75">
      <c r="A119" s="33"/>
      <c r="B119" s="37"/>
      <c r="Y119" s="33"/>
      <c r="Z119" s="37"/>
    </row>
    <row r="120" spans="1:26" ht="12.75">
      <c r="A120" s="33"/>
      <c r="B120" s="37"/>
      <c r="C120" s="39" t="s">
        <v>58</v>
      </c>
      <c r="E120" s="39" t="s">
        <v>59</v>
      </c>
      <c r="L120" s="39" t="s">
        <v>60</v>
      </c>
      <c r="S120" s="40">
        <v>157172.55</v>
      </c>
      <c r="U120" s="40">
        <v>0</v>
      </c>
      <c r="V120" s="40"/>
      <c r="X120" s="40">
        <v>157172.55</v>
      </c>
      <c r="Y120" s="33"/>
      <c r="Z120" s="37"/>
    </row>
    <row r="121" spans="1:26" ht="12.75">
      <c r="A121" s="33"/>
      <c r="B121" s="37"/>
      <c r="C121" s="38" t="s">
        <v>65</v>
      </c>
      <c r="L121" s="39" t="s">
        <v>66</v>
      </c>
      <c r="N121" s="41">
        <v>157172.55</v>
      </c>
      <c r="O121" s="41"/>
      <c r="P121" s="41"/>
      <c r="R121" s="41">
        <v>157172.55</v>
      </c>
      <c r="S121" s="41"/>
      <c r="T121" s="41">
        <v>0</v>
      </c>
      <c r="U121" s="41"/>
      <c r="V121" s="41"/>
      <c r="Y121" s="33"/>
      <c r="Z121" s="37"/>
    </row>
    <row r="122" spans="1:26" ht="12.75">
      <c r="A122" s="33"/>
      <c r="B122" s="37"/>
      <c r="Y122" s="33"/>
      <c r="Z122" s="37"/>
    </row>
    <row r="123" spans="1:26" ht="12.75">
      <c r="A123" s="33"/>
      <c r="B123" s="37"/>
      <c r="C123" s="39" t="s">
        <v>132</v>
      </c>
      <c r="E123" s="39" t="s">
        <v>133</v>
      </c>
      <c r="J123" s="39" t="s">
        <v>63</v>
      </c>
      <c r="L123" s="39" t="s">
        <v>134</v>
      </c>
      <c r="S123" s="40">
        <v>20276</v>
      </c>
      <c r="U123" s="40">
        <v>0</v>
      </c>
      <c r="V123" s="40"/>
      <c r="X123" s="40">
        <v>177448.55</v>
      </c>
      <c r="Y123" s="33"/>
      <c r="Z123" s="37"/>
    </row>
    <row r="124" spans="1:26" ht="12.75">
      <c r="A124" s="33"/>
      <c r="B124" s="37"/>
      <c r="C124" s="38" t="s">
        <v>70</v>
      </c>
      <c r="L124" s="39" t="s">
        <v>66</v>
      </c>
      <c r="N124" s="41">
        <v>20276</v>
      </c>
      <c r="O124" s="41"/>
      <c r="P124" s="41"/>
      <c r="R124" s="41">
        <v>20276</v>
      </c>
      <c r="S124" s="41"/>
      <c r="T124" s="41">
        <v>0</v>
      </c>
      <c r="U124" s="41"/>
      <c r="V124" s="41"/>
      <c r="Y124" s="33"/>
      <c r="Z124" s="37"/>
    </row>
    <row r="125" spans="1:26" ht="12.75">
      <c r="A125" s="33"/>
      <c r="B125" s="37"/>
      <c r="Y125" s="33"/>
      <c r="Z125" s="37"/>
    </row>
    <row r="126" spans="1:26" ht="12.75">
      <c r="A126" s="33"/>
      <c r="B126" s="37"/>
      <c r="C126" s="39" t="s">
        <v>75</v>
      </c>
      <c r="E126" s="39" t="s">
        <v>76</v>
      </c>
      <c r="J126" s="39" t="s">
        <v>77</v>
      </c>
      <c r="L126" s="39" t="s">
        <v>78</v>
      </c>
      <c r="S126" s="40">
        <v>0</v>
      </c>
      <c r="U126" s="40">
        <v>157172.55</v>
      </c>
      <c r="V126" s="40"/>
      <c r="X126" s="40">
        <v>20276</v>
      </c>
      <c r="Y126" s="33"/>
      <c r="Z126" s="37"/>
    </row>
    <row r="127" spans="1:26" ht="12.75">
      <c r="A127" s="33"/>
      <c r="B127" s="37"/>
      <c r="C127" s="39" t="s">
        <v>75</v>
      </c>
      <c r="E127" s="39" t="s">
        <v>135</v>
      </c>
      <c r="J127" s="39" t="s">
        <v>77</v>
      </c>
      <c r="L127" s="39" t="s">
        <v>136</v>
      </c>
      <c r="S127" s="40">
        <v>0</v>
      </c>
      <c r="U127" s="40">
        <v>0.25</v>
      </c>
      <c r="V127" s="40"/>
      <c r="X127" s="40">
        <v>20275.75</v>
      </c>
      <c r="Y127" s="33"/>
      <c r="Z127" s="37"/>
    </row>
    <row r="128" spans="1:26" ht="12.75">
      <c r="A128" s="33"/>
      <c r="B128" s="37"/>
      <c r="C128" s="38" t="s">
        <v>81</v>
      </c>
      <c r="L128" s="39" t="s">
        <v>66</v>
      </c>
      <c r="N128" s="41">
        <v>-157172.8</v>
      </c>
      <c r="O128" s="41"/>
      <c r="P128" s="41"/>
      <c r="R128" s="41">
        <v>0</v>
      </c>
      <c r="S128" s="41"/>
      <c r="T128" s="41">
        <v>157172.8</v>
      </c>
      <c r="U128" s="41"/>
      <c r="V128" s="41"/>
      <c r="Y128" s="33"/>
      <c r="Z128" s="37"/>
    </row>
    <row r="129" spans="1:26" ht="12.75">
      <c r="A129" s="33"/>
      <c r="B129" s="37"/>
      <c r="Y129" s="33"/>
      <c r="Z129" s="37"/>
    </row>
    <row r="130" spans="1:26" ht="12.75">
      <c r="A130" s="33"/>
      <c r="B130" s="37"/>
      <c r="C130" s="39" t="s">
        <v>137</v>
      </c>
      <c r="E130" s="39" t="s">
        <v>138</v>
      </c>
      <c r="J130" s="39" t="s">
        <v>63</v>
      </c>
      <c r="L130" s="39" t="s">
        <v>139</v>
      </c>
      <c r="S130" s="40">
        <v>1914</v>
      </c>
      <c r="U130" s="40">
        <v>0</v>
      </c>
      <c r="V130" s="40"/>
      <c r="X130" s="40">
        <v>22189.75</v>
      </c>
      <c r="Y130" s="33"/>
      <c r="Z130" s="37"/>
    </row>
    <row r="131" spans="1:26" ht="12.75">
      <c r="A131" s="33"/>
      <c r="B131" s="37"/>
      <c r="C131" s="38" t="s">
        <v>85</v>
      </c>
      <c r="L131" s="39" t="s">
        <v>66</v>
      </c>
      <c r="N131" s="41">
        <v>1914</v>
      </c>
      <c r="O131" s="41"/>
      <c r="P131" s="41"/>
      <c r="R131" s="41">
        <v>1914</v>
      </c>
      <c r="S131" s="41"/>
      <c r="T131" s="41">
        <v>0</v>
      </c>
      <c r="U131" s="41"/>
      <c r="V131" s="41"/>
      <c r="Y131" s="33"/>
      <c r="Z131" s="37"/>
    </row>
    <row r="132" spans="1:26" ht="12.75">
      <c r="A132" s="33"/>
      <c r="B132" s="37"/>
      <c r="Y132" s="33"/>
      <c r="Z132" s="37"/>
    </row>
    <row r="133" spans="1:26" ht="12.75">
      <c r="A133" s="33"/>
      <c r="B133" s="37"/>
      <c r="C133" s="39" t="s">
        <v>140</v>
      </c>
      <c r="E133" s="39" t="s">
        <v>141</v>
      </c>
      <c r="J133" s="39" t="s">
        <v>142</v>
      </c>
      <c r="L133" s="39" t="s">
        <v>143</v>
      </c>
      <c r="S133" s="40">
        <v>28</v>
      </c>
      <c r="U133" s="40">
        <v>0</v>
      </c>
      <c r="V133" s="40"/>
      <c r="X133" s="40">
        <v>22217.75</v>
      </c>
      <c r="Y133" s="33"/>
      <c r="Z133" s="37"/>
    </row>
    <row r="134" spans="1:26" ht="12.75">
      <c r="A134" s="33"/>
      <c r="B134" s="37"/>
      <c r="C134" s="38" t="s">
        <v>89</v>
      </c>
      <c r="L134" s="39" t="s">
        <v>66</v>
      </c>
      <c r="N134" s="41">
        <v>28</v>
      </c>
      <c r="O134" s="41"/>
      <c r="P134" s="41"/>
      <c r="R134" s="41">
        <v>28</v>
      </c>
      <c r="S134" s="41"/>
      <c r="T134" s="41">
        <v>0</v>
      </c>
      <c r="U134" s="41"/>
      <c r="V134" s="41"/>
      <c r="Y134" s="33"/>
      <c r="Z134" s="37"/>
    </row>
    <row r="135" spans="1:26" ht="12.75">
      <c r="A135" s="33"/>
      <c r="B135" s="37"/>
      <c r="Y135" s="33"/>
      <c r="Z135" s="37"/>
    </row>
    <row r="136" spans="1:26" ht="12.75">
      <c r="A136" s="33"/>
      <c r="B136" s="37"/>
      <c r="C136" s="39" t="s">
        <v>144</v>
      </c>
      <c r="E136" s="39" t="s">
        <v>145</v>
      </c>
      <c r="J136" s="39" t="s">
        <v>142</v>
      </c>
      <c r="L136" s="39" t="s">
        <v>146</v>
      </c>
      <c r="S136" s="40">
        <v>594</v>
      </c>
      <c r="U136" s="40">
        <v>0</v>
      </c>
      <c r="V136" s="40"/>
      <c r="X136" s="40">
        <v>22811.75</v>
      </c>
      <c r="Y136" s="33"/>
      <c r="Z136" s="37"/>
    </row>
    <row r="137" spans="1:26" ht="12.75">
      <c r="A137" s="33"/>
      <c r="B137" s="37"/>
      <c r="C137" s="38" t="s">
        <v>93</v>
      </c>
      <c r="L137" s="39" t="s">
        <v>66</v>
      </c>
      <c r="N137" s="41">
        <v>594</v>
      </c>
      <c r="O137" s="41"/>
      <c r="P137" s="41"/>
      <c r="R137" s="41">
        <v>594</v>
      </c>
      <c r="S137" s="41"/>
      <c r="T137" s="41">
        <v>0</v>
      </c>
      <c r="U137" s="41"/>
      <c r="V137" s="41"/>
      <c r="Y137" s="33"/>
      <c r="Z137" s="37"/>
    </row>
    <row r="138" spans="1:26" ht="12.75">
      <c r="A138" s="33"/>
      <c r="B138" s="37"/>
      <c r="Y138" s="33"/>
      <c r="Z138" s="37"/>
    </row>
    <row r="139" spans="1:26" ht="12.75">
      <c r="A139" s="33"/>
      <c r="B139" s="37"/>
      <c r="C139" s="39" t="s">
        <v>147</v>
      </c>
      <c r="E139" s="39" t="s">
        <v>148</v>
      </c>
      <c r="J139" s="39" t="s">
        <v>63</v>
      </c>
      <c r="L139" s="39" t="s">
        <v>149</v>
      </c>
      <c r="S139" s="40">
        <v>791</v>
      </c>
      <c r="U139" s="40">
        <v>0</v>
      </c>
      <c r="V139" s="40"/>
      <c r="X139" s="40">
        <v>23602.75</v>
      </c>
      <c r="Y139" s="33"/>
      <c r="Z139" s="37"/>
    </row>
    <row r="140" spans="1:26" ht="12.75">
      <c r="A140" s="33"/>
      <c r="B140" s="37"/>
      <c r="C140" s="38" t="s">
        <v>101</v>
      </c>
      <c r="L140" s="39" t="s">
        <v>66</v>
      </c>
      <c r="N140" s="41">
        <v>791</v>
      </c>
      <c r="O140" s="41"/>
      <c r="P140" s="41"/>
      <c r="R140" s="41">
        <v>791</v>
      </c>
      <c r="S140" s="41"/>
      <c r="T140" s="41">
        <v>0</v>
      </c>
      <c r="U140" s="41"/>
      <c r="V140" s="41"/>
      <c r="Y140" s="33"/>
      <c r="Z140" s="37"/>
    </row>
    <row r="141" spans="1:26" ht="12.75">
      <c r="A141" s="33"/>
      <c r="B141" s="37"/>
      <c r="Y141" s="33"/>
      <c r="Z141" s="37"/>
    </row>
    <row r="142" spans="1:26" ht="12.75">
      <c r="A142" s="33"/>
      <c r="B142" s="37"/>
      <c r="C142" s="38" t="s">
        <v>130</v>
      </c>
      <c r="E142" s="38" t="s">
        <v>106</v>
      </c>
      <c r="R142" s="41">
        <v>180775.55</v>
      </c>
      <c r="S142" s="41"/>
      <c r="T142" s="41">
        <v>157172.8</v>
      </c>
      <c r="U142" s="41"/>
      <c r="V142" s="41"/>
      <c r="X142" s="42">
        <v>23602.75</v>
      </c>
      <c r="Y142" s="33"/>
      <c r="Z142" s="37"/>
    </row>
    <row r="143" spans="1:26" ht="12.75">
      <c r="A143" s="33"/>
      <c r="B143" s="43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44"/>
      <c r="Z143" s="37"/>
    </row>
    <row r="144" spans="1:26" ht="12.75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6"/>
      <c r="Z144" s="37"/>
    </row>
    <row r="145" spans="1:26" ht="12.75">
      <c r="A145" s="33"/>
      <c r="B145" s="37"/>
      <c r="C145" s="38" t="s">
        <v>150</v>
      </c>
      <c r="E145" s="38" t="s">
        <v>151</v>
      </c>
      <c r="Y145" s="33"/>
      <c r="Z145" s="37"/>
    </row>
    <row r="146" spans="1:26" ht="12.75">
      <c r="A146" s="33"/>
      <c r="B146" s="37"/>
      <c r="Y146" s="33"/>
      <c r="Z146" s="37"/>
    </row>
    <row r="147" spans="1:26" ht="12.75">
      <c r="A147" s="33"/>
      <c r="B147" s="37"/>
      <c r="C147" s="39" t="s">
        <v>58</v>
      </c>
      <c r="E147" s="39" t="s">
        <v>59</v>
      </c>
      <c r="L147" s="39" t="s">
        <v>60</v>
      </c>
      <c r="S147" s="40">
        <v>11795</v>
      </c>
      <c r="U147" s="40">
        <v>0</v>
      </c>
      <c r="V147" s="40"/>
      <c r="X147" s="40">
        <v>11795</v>
      </c>
      <c r="Y147" s="33"/>
      <c r="Z147" s="37"/>
    </row>
    <row r="148" spans="1:26" ht="12.75">
      <c r="A148" s="33"/>
      <c r="B148" s="37"/>
      <c r="C148" s="38" t="s">
        <v>65</v>
      </c>
      <c r="L148" s="39" t="s">
        <v>66</v>
      </c>
      <c r="N148" s="41">
        <v>11795</v>
      </c>
      <c r="O148" s="41"/>
      <c r="P148" s="41"/>
      <c r="R148" s="41">
        <v>11795</v>
      </c>
      <c r="S148" s="41"/>
      <c r="T148" s="41">
        <v>0</v>
      </c>
      <c r="U148" s="41"/>
      <c r="V148" s="41"/>
      <c r="Y148" s="33"/>
      <c r="Z148" s="37"/>
    </row>
    <row r="149" spans="1:26" ht="12.75">
      <c r="A149" s="33"/>
      <c r="B149" s="37"/>
      <c r="Y149" s="33"/>
      <c r="Z149" s="37"/>
    </row>
    <row r="150" spans="1:26" ht="12.75">
      <c r="A150" s="33"/>
      <c r="B150" s="37"/>
      <c r="C150" s="39" t="s">
        <v>75</v>
      </c>
      <c r="E150" s="39" t="s">
        <v>76</v>
      </c>
      <c r="J150" s="39" t="s">
        <v>77</v>
      </c>
      <c r="L150" s="39" t="s">
        <v>78</v>
      </c>
      <c r="S150" s="40">
        <v>0</v>
      </c>
      <c r="U150" s="40">
        <v>11795</v>
      </c>
      <c r="V150" s="40"/>
      <c r="X150" s="40">
        <v>0</v>
      </c>
      <c r="Y150" s="33"/>
      <c r="Z150" s="37"/>
    </row>
    <row r="151" spans="1:26" ht="12.75">
      <c r="A151" s="33"/>
      <c r="B151" s="37"/>
      <c r="C151" s="38" t="s">
        <v>81</v>
      </c>
      <c r="L151" s="39" t="s">
        <v>66</v>
      </c>
      <c r="N151" s="41">
        <v>-11795</v>
      </c>
      <c r="O151" s="41"/>
      <c r="P151" s="41"/>
      <c r="R151" s="41">
        <v>0</v>
      </c>
      <c r="S151" s="41"/>
      <c r="T151" s="41">
        <v>11795</v>
      </c>
      <c r="U151" s="41"/>
      <c r="V151" s="41"/>
      <c r="Y151" s="33"/>
      <c r="Z151" s="37"/>
    </row>
    <row r="152" spans="1:26" ht="12.75">
      <c r="A152" s="33"/>
      <c r="B152" s="43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44"/>
      <c r="Z152" s="37"/>
    </row>
    <row r="153" spans="1:26" ht="12.75">
      <c r="A153" s="33"/>
      <c r="B153" s="34"/>
      <c r="C153" s="35" t="s">
        <v>152</v>
      </c>
      <c r="D153" s="35"/>
      <c r="E153" s="35" t="s">
        <v>153</v>
      </c>
      <c r="F153" s="35"/>
      <c r="G153" s="35"/>
      <c r="H153" s="35"/>
      <c r="I153" s="35"/>
      <c r="J153" s="35" t="s">
        <v>142</v>
      </c>
      <c r="K153" s="35"/>
      <c r="L153" s="35" t="s">
        <v>154</v>
      </c>
      <c r="M153" s="35"/>
      <c r="N153" s="35"/>
      <c r="O153" s="35"/>
      <c r="P153" s="35"/>
      <c r="Q153" s="35"/>
      <c r="R153" s="35"/>
      <c r="S153" s="46">
        <v>527</v>
      </c>
      <c r="T153" s="35"/>
      <c r="U153" s="46">
        <v>0</v>
      </c>
      <c r="V153" s="46"/>
      <c r="W153" s="35"/>
      <c r="X153" s="46">
        <v>527</v>
      </c>
      <c r="Y153" s="36"/>
      <c r="Z153" s="37"/>
    </row>
    <row r="154" spans="1:26" ht="12.75">
      <c r="A154" s="33"/>
      <c r="B154" s="37"/>
      <c r="C154" s="38" t="s">
        <v>93</v>
      </c>
      <c r="L154" s="39" t="s">
        <v>66</v>
      </c>
      <c r="N154" s="41">
        <v>527</v>
      </c>
      <c r="O154" s="41"/>
      <c r="P154" s="41"/>
      <c r="R154" s="41">
        <v>527</v>
      </c>
      <c r="S154" s="41"/>
      <c r="T154" s="41">
        <v>0</v>
      </c>
      <c r="U154" s="41"/>
      <c r="V154" s="41"/>
      <c r="Y154" s="33"/>
      <c r="Z154" s="37"/>
    </row>
    <row r="155" spans="1:26" ht="12.75">
      <c r="A155" s="33"/>
      <c r="B155" s="37"/>
      <c r="Y155" s="33"/>
      <c r="Z155" s="37"/>
    </row>
    <row r="156" spans="1:26" ht="12.75">
      <c r="A156" s="33"/>
      <c r="B156" s="37"/>
      <c r="C156" s="39" t="s">
        <v>155</v>
      </c>
      <c r="E156" s="39" t="s">
        <v>156</v>
      </c>
      <c r="J156" s="39" t="s">
        <v>142</v>
      </c>
      <c r="L156" s="39" t="s">
        <v>157</v>
      </c>
      <c r="S156" s="40">
        <v>132</v>
      </c>
      <c r="U156" s="40">
        <v>0</v>
      </c>
      <c r="V156" s="40"/>
      <c r="X156" s="40">
        <v>659</v>
      </c>
      <c r="Y156" s="33"/>
      <c r="Z156" s="37"/>
    </row>
    <row r="157" spans="1:26" ht="12.75">
      <c r="A157" s="33"/>
      <c r="B157" s="37"/>
      <c r="C157" s="38" t="s">
        <v>101</v>
      </c>
      <c r="L157" s="39" t="s">
        <v>66</v>
      </c>
      <c r="N157" s="41">
        <v>132</v>
      </c>
      <c r="O157" s="41"/>
      <c r="P157" s="41"/>
      <c r="R157" s="41">
        <v>132</v>
      </c>
      <c r="S157" s="41"/>
      <c r="T157" s="41">
        <v>0</v>
      </c>
      <c r="U157" s="41"/>
      <c r="V157" s="41"/>
      <c r="Y157" s="33"/>
      <c r="Z157" s="37"/>
    </row>
    <row r="158" spans="1:26" ht="12.75">
      <c r="A158" s="33"/>
      <c r="B158" s="37"/>
      <c r="Y158" s="33"/>
      <c r="Z158" s="37"/>
    </row>
    <row r="159" spans="1:26" ht="12.75">
      <c r="A159" s="33"/>
      <c r="B159" s="37"/>
      <c r="C159" s="38" t="s">
        <v>150</v>
      </c>
      <c r="E159" s="38" t="s">
        <v>106</v>
      </c>
      <c r="R159" s="41">
        <v>12454</v>
      </c>
      <c r="S159" s="41"/>
      <c r="T159" s="41">
        <v>11795</v>
      </c>
      <c r="U159" s="41"/>
      <c r="V159" s="41"/>
      <c r="X159" s="42">
        <v>659</v>
      </c>
      <c r="Y159" s="33"/>
      <c r="Z159" s="37"/>
    </row>
    <row r="160" spans="1:26" ht="12.75">
      <c r="A160" s="33"/>
      <c r="B160" s="43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44"/>
      <c r="Z160" s="37"/>
    </row>
    <row r="161" spans="1:26" ht="12.75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6"/>
      <c r="Z161" s="37"/>
    </row>
    <row r="162" spans="1:26" ht="12.75">
      <c r="A162" s="33"/>
      <c r="B162" s="37"/>
      <c r="C162" s="38" t="s">
        <v>158</v>
      </c>
      <c r="E162" s="38" t="s">
        <v>159</v>
      </c>
      <c r="Y162" s="33"/>
      <c r="Z162" s="37"/>
    </row>
    <row r="163" spans="1:26" ht="12.75">
      <c r="A163" s="33"/>
      <c r="B163" s="37"/>
      <c r="Y163" s="33"/>
      <c r="Z163" s="37"/>
    </row>
    <row r="164" spans="1:26" ht="12.75">
      <c r="A164" s="33"/>
      <c r="B164" s="37"/>
      <c r="C164" s="39" t="s">
        <v>58</v>
      </c>
      <c r="E164" s="39" t="s">
        <v>59</v>
      </c>
      <c r="L164" s="39" t="s">
        <v>60</v>
      </c>
      <c r="S164" s="40">
        <v>14568</v>
      </c>
      <c r="U164" s="40">
        <v>0</v>
      </c>
      <c r="V164" s="40"/>
      <c r="X164" s="40">
        <v>14568</v>
      </c>
      <c r="Y164" s="33"/>
      <c r="Z164" s="37"/>
    </row>
    <row r="165" spans="1:26" ht="12.75">
      <c r="A165" s="33"/>
      <c r="B165" s="37"/>
      <c r="C165" s="39" t="s">
        <v>160</v>
      </c>
      <c r="E165" s="39" t="s">
        <v>161</v>
      </c>
      <c r="J165" s="39" t="s">
        <v>142</v>
      </c>
      <c r="L165" s="39" t="s">
        <v>162</v>
      </c>
      <c r="S165" s="40">
        <v>26</v>
      </c>
      <c r="U165" s="40">
        <v>0</v>
      </c>
      <c r="V165" s="40"/>
      <c r="X165" s="40">
        <v>14594</v>
      </c>
      <c r="Y165" s="33"/>
      <c r="Z165" s="37"/>
    </row>
    <row r="166" spans="1:26" ht="12.75">
      <c r="A166" s="33"/>
      <c r="B166" s="37"/>
      <c r="C166" s="39" t="s">
        <v>160</v>
      </c>
      <c r="E166" s="39" t="s">
        <v>163</v>
      </c>
      <c r="J166" s="39" t="s">
        <v>142</v>
      </c>
      <c r="L166" s="39" t="s">
        <v>164</v>
      </c>
      <c r="S166" s="40">
        <v>26</v>
      </c>
      <c r="U166" s="40">
        <v>0</v>
      </c>
      <c r="V166" s="40"/>
      <c r="X166" s="40">
        <v>14620</v>
      </c>
      <c r="Y166" s="33"/>
      <c r="Z166" s="37"/>
    </row>
    <row r="167" spans="1:26" ht="12.75">
      <c r="A167" s="33"/>
      <c r="B167" s="37"/>
      <c r="C167" s="39" t="s">
        <v>165</v>
      </c>
      <c r="E167" s="39" t="s">
        <v>166</v>
      </c>
      <c r="J167" s="39" t="s">
        <v>167</v>
      </c>
      <c r="L167" s="39" t="s">
        <v>168</v>
      </c>
      <c r="S167" s="40">
        <v>660</v>
      </c>
      <c r="U167" s="40">
        <v>0</v>
      </c>
      <c r="V167" s="40"/>
      <c r="X167" s="40">
        <v>15280</v>
      </c>
      <c r="Y167" s="33"/>
      <c r="Z167" s="37"/>
    </row>
    <row r="168" spans="1:26" ht="12.75">
      <c r="A168" s="33"/>
      <c r="B168" s="37"/>
      <c r="C168" s="38" t="s">
        <v>65</v>
      </c>
      <c r="L168" s="39" t="s">
        <v>66</v>
      </c>
      <c r="N168" s="41">
        <v>15280</v>
      </c>
      <c r="O168" s="41"/>
      <c r="P168" s="41"/>
      <c r="R168" s="41">
        <v>15280</v>
      </c>
      <c r="S168" s="41"/>
      <c r="T168" s="41">
        <v>0</v>
      </c>
      <c r="U168" s="41"/>
      <c r="V168" s="41"/>
      <c r="Y168" s="33"/>
      <c r="Z168" s="37"/>
    </row>
    <row r="169" spans="1:26" ht="12.75">
      <c r="A169" s="33"/>
      <c r="B169" s="37"/>
      <c r="Y169" s="33"/>
      <c r="Z169" s="37"/>
    </row>
    <row r="170" spans="1:26" ht="12.75">
      <c r="A170" s="33"/>
      <c r="B170" s="37"/>
      <c r="C170" s="39" t="s">
        <v>169</v>
      </c>
      <c r="E170" s="39" t="s">
        <v>170</v>
      </c>
      <c r="J170" s="39" t="s">
        <v>167</v>
      </c>
      <c r="L170" s="39" t="s">
        <v>171</v>
      </c>
      <c r="S170" s="40">
        <v>6</v>
      </c>
      <c r="U170" s="40">
        <v>0</v>
      </c>
      <c r="V170" s="40"/>
      <c r="X170" s="40">
        <v>15286</v>
      </c>
      <c r="Y170" s="33"/>
      <c r="Z170" s="37"/>
    </row>
    <row r="171" spans="1:26" ht="12.75">
      <c r="A171" s="33"/>
      <c r="B171" s="37"/>
      <c r="C171" s="39" t="s">
        <v>172</v>
      </c>
      <c r="E171" s="39" t="s">
        <v>173</v>
      </c>
      <c r="J171" s="39" t="s">
        <v>142</v>
      </c>
      <c r="L171" s="39" t="s">
        <v>174</v>
      </c>
      <c r="S171" s="40">
        <v>26</v>
      </c>
      <c r="U171" s="40">
        <v>0</v>
      </c>
      <c r="V171" s="40"/>
      <c r="X171" s="40">
        <v>15312</v>
      </c>
      <c r="Y171" s="33"/>
      <c r="Z171" s="37"/>
    </row>
    <row r="172" spans="1:26" ht="12.75">
      <c r="A172" s="33"/>
      <c r="B172" s="37"/>
      <c r="C172" s="39" t="s">
        <v>172</v>
      </c>
      <c r="E172" s="39" t="s">
        <v>175</v>
      </c>
      <c r="J172" s="39" t="s">
        <v>142</v>
      </c>
      <c r="L172" s="39" t="s">
        <v>162</v>
      </c>
      <c r="S172" s="40">
        <v>26</v>
      </c>
      <c r="U172" s="40">
        <v>0</v>
      </c>
      <c r="V172" s="40"/>
      <c r="X172" s="40">
        <v>15338</v>
      </c>
      <c r="Y172" s="33"/>
      <c r="Z172" s="37"/>
    </row>
    <row r="173" spans="1:26" ht="12.75">
      <c r="A173" s="33"/>
      <c r="B173" s="37"/>
      <c r="C173" s="39" t="s">
        <v>172</v>
      </c>
      <c r="E173" s="39" t="s">
        <v>176</v>
      </c>
      <c r="J173" s="39" t="s">
        <v>142</v>
      </c>
      <c r="L173" s="39" t="s">
        <v>164</v>
      </c>
      <c r="S173" s="40">
        <v>26</v>
      </c>
      <c r="U173" s="40">
        <v>0</v>
      </c>
      <c r="V173" s="40"/>
      <c r="X173" s="40">
        <v>15364</v>
      </c>
      <c r="Y173" s="33"/>
      <c r="Z173" s="37"/>
    </row>
    <row r="174" spans="1:26" ht="12.75">
      <c r="A174" s="33"/>
      <c r="B174" s="37"/>
      <c r="C174" s="39" t="s">
        <v>132</v>
      </c>
      <c r="E174" s="39" t="s">
        <v>177</v>
      </c>
      <c r="J174" s="39" t="s">
        <v>167</v>
      </c>
      <c r="L174" s="39" t="s">
        <v>178</v>
      </c>
      <c r="S174" s="40">
        <v>660</v>
      </c>
      <c r="U174" s="40">
        <v>0</v>
      </c>
      <c r="V174" s="40"/>
      <c r="X174" s="40">
        <v>16024</v>
      </c>
      <c r="Y174" s="33"/>
      <c r="Z174" s="37"/>
    </row>
    <row r="175" spans="1:26" ht="12.75">
      <c r="A175" s="33"/>
      <c r="B175" s="37"/>
      <c r="C175" s="39" t="s">
        <v>179</v>
      </c>
      <c r="E175" s="39" t="s">
        <v>180</v>
      </c>
      <c r="J175" s="39" t="s">
        <v>142</v>
      </c>
      <c r="L175" s="39" t="s">
        <v>181</v>
      </c>
      <c r="S175" s="40">
        <v>26</v>
      </c>
      <c r="U175" s="40">
        <v>0</v>
      </c>
      <c r="V175" s="40"/>
      <c r="X175" s="40">
        <v>16050</v>
      </c>
      <c r="Y175" s="33"/>
      <c r="Z175" s="37"/>
    </row>
    <row r="176" spans="1:26" ht="12.75">
      <c r="A176" s="33"/>
      <c r="B176" s="37"/>
      <c r="C176" s="38" t="s">
        <v>70</v>
      </c>
      <c r="L176" s="39" t="s">
        <v>66</v>
      </c>
      <c r="N176" s="41">
        <v>770</v>
      </c>
      <c r="O176" s="41"/>
      <c r="P176" s="41"/>
      <c r="R176" s="41">
        <v>770</v>
      </c>
      <c r="S176" s="41"/>
      <c r="T176" s="41">
        <v>0</v>
      </c>
      <c r="U176" s="41"/>
      <c r="V176" s="41"/>
      <c r="Y176" s="33"/>
      <c r="Z176" s="37"/>
    </row>
    <row r="177" spans="1:26" ht="12.75">
      <c r="A177" s="33"/>
      <c r="B177" s="37"/>
      <c r="Y177" s="33"/>
      <c r="Z177" s="37"/>
    </row>
    <row r="178" spans="1:26" ht="12.75">
      <c r="A178" s="33"/>
      <c r="B178" s="37"/>
      <c r="C178" s="39" t="s">
        <v>182</v>
      </c>
      <c r="E178" s="39" t="s">
        <v>183</v>
      </c>
      <c r="J178" s="39" t="s">
        <v>142</v>
      </c>
      <c r="L178" s="39" t="s">
        <v>181</v>
      </c>
      <c r="S178" s="40">
        <v>26</v>
      </c>
      <c r="U178" s="40">
        <v>0</v>
      </c>
      <c r="V178" s="40"/>
      <c r="X178" s="40">
        <v>16076</v>
      </c>
      <c r="Y178" s="33"/>
      <c r="Z178" s="37"/>
    </row>
    <row r="179" spans="1:26" ht="12.75">
      <c r="A179" s="33"/>
      <c r="B179" s="37"/>
      <c r="C179" s="39" t="s">
        <v>182</v>
      </c>
      <c r="E179" s="39" t="s">
        <v>184</v>
      </c>
      <c r="J179" s="39" t="s">
        <v>142</v>
      </c>
      <c r="L179" s="39" t="s">
        <v>162</v>
      </c>
      <c r="S179" s="40">
        <v>26</v>
      </c>
      <c r="U179" s="40">
        <v>0</v>
      </c>
      <c r="V179" s="40"/>
      <c r="X179" s="40">
        <v>16102</v>
      </c>
      <c r="Y179" s="33"/>
      <c r="Z179" s="37"/>
    </row>
    <row r="180" spans="1:26" ht="12.75">
      <c r="A180" s="33"/>
      <c r="B180" s="37"/>
      <c r="C180" s="39" t="s">
        <v>182</v>
      </c>
      <c r="E180" s="39" t="s">
        <v>185</v>
      </c>
      <c r="J180" s="39" t="s">
        <v>142</v>
      </c>
      <c r="L180" s="39" t="s">
        <v>186</v>
      </c>
      <c r="S180" s="40">
        <v>10</v>
      </c>
      <c r="U180" s="40">
        <v>0</v>
      </c>
      <c r="V180" s="40"/>
      <c r="X180" s="40">
        <v>16112</v>
      </c>
      <c r="Y180" s="33"/>
      <c r="Z180" s="37"/>
    </row>
    <row r="181" spans="1:26" ht="12.75">
      <c r="A181" s="33"/>
      <c r="B181" s="37"/>
      <c r="C181" s="39" t="s">
        <v>187</v>
      </c>
      <c r="E181" s="39" t="s">
        <v>188</v>
      </c>
      <c r="J181" s="39" t="s">
        <v>167</v>
      </c>
      <c r="L181" s="39" t="s">
        <v>189</v>
      </c>
      <c r="S181" s="40">
        <v>6</v>
      </c>
      <c r="U181" s="40">
        <v>0</v>
      </c>
      <c r="V181" s="40"/>
      <c r="X181" s="40">
        <v>16118</v>
      </c>
      <c r="Y181" s="33"/>
      <c r="Z181" s="37"/>
    </row>
    <row r="182" spans="1:26" ht="12.75">
      <c r="A182" s="33"/>
      <c r="B182" s="37"/>
      <c r="C182" s="39" t="s">
        <v>71</v>
      </c>
      <c r="E182" s="39" t="s">
        <v>190</v>
      </c>
      <c r="J182" s="39" t="s">
        <v>167</v>
      </c>
      <c r="L182" s="39" t="s">
        <v>191</v>
      </c>
      <c r="S182" s="40">
        <v>732</v>
      </c>
      <c r="U182" s="40">
        <v>0</v>
      </c>
      <c r="V182" s="40"/>
      <c r="X182" s="40">
        <v>16850</v>
      </c>
      <c r="Y182" s="33"/>
      <c r="Z182" s="37"/>
    </row>
    <row r="183" spans="1:26" ht="12.75">
      <c r="A183" s="33"/>
      <c r="B183" s="37"/>
      <c r="C183" s="38" t="s">
        <v>74</v>
      </c>
      <c r="L183" s="39" t="s">
        <v>66</v>
      </c>
      <c r="N183" s="41">
        <v>800</v>
      </c>
      <c r="O183" s="41"/>
      <c r="P183" s="41"/>
      <c r="R183" s="41">
        <v>800</v>
      </c>
      <c r="S183" s="41"/>
      <c r="T183" s="41">
        <v>0</v>
      </c>
      <c r="U183" s="41"/>
      <c r="V183" s="41"/>
      <c r="Y183" s="33"/>
      <c r="Z183" s="37"/>
    </row>
    <row r="184" spans="1:26" ht="12.75">
      <c r="A184" s="33"/>
      <c r="B184" s="37"/>
      <c r="Y184" s="33"/>
      <c r="Z184" s="37"/>
    </row>
    <row r="185" spans="1:26" ht="12.75">
      <c r="A185" s="33"/>
      <c r="B185" s="37"/>
      <c r="C185" s="39" t="s">
        <v>192</v>
      </c>
      <c r="E185" s="39" t="s">
        <v>193</v>
      </c>
      <c r="J185" s="39" t="s">
        <v>167</v>
      </c>
      <c r="L185" s="39" t="s">
        <v>171</v>
      </c>
      <c r="S185" s="40">
        <v>633</v>
      </c>
      <c r="U185" s="40">
        <v>0</v>
      </c>
      <c r="V185" s="40"/>
      <c r="X185" s="40">
        <v>17483</v>
      </c>
      <c r="Y185" s="33"/>
      <c r="Z185" s="37"/>
    </row>
    <row r="186" spans="1:26" ht="12.75">
      <c r="A186" s="33"/>
      <c r="B186" s="37"/>
      <c r="C186" s="39" t="s">
        <v>75</v>
      </c>
      <c r="E186" s="39" t="s">
        <v>76</v>
      </c>
      <c r="J186" s="39" t="s">
        <v>77</v>
      </c>
      <c r="L186" s="39" t="s">
        <v>78</v>
      </c>
      <c r="S186" s="40">
        <v>0</v>
      </c>
      <c r="U186" s="40">
        <v>14568</v>
      </c>
      <c r="V186" s="40"/>
      <c r="X186" s="40">
        <v>2915</v>
      </c>
      <c r="Y186" s="33"/>
      <c r="Z186" s="37"/>
    </row>
    <row r="187" spans="1:26" ht="12.75">
      <c r="A187" s="33"/>
      <c r="B187" s="37"/>
      <c r="C187" s="38" t="s">
        <v>81</v>
      </c>
      <c r="L187" s="39" t="s">
        <v>66</v>
      </c>
      <c r="N187" s="41">
        <v>-13935</v>
      </c>
      <c r="O187" s="41"/>
      <c r="P187" s="41"/>
      <c r="R187" s="41">
        <v>633</v>
      </c>
      <c r="S187" s="41"/>
      <c r="T187" s="41">
        <v>14568</v>
      </c>
      <c r="U187" s="41"/>
      <c r="V187" s="41"/>
      <c r="Y187" s="33"/>
      <c r="Z187" s="37"/>
    </row>
    <row r="188" spans="1:26" ht="12.75">
      <c r="A188" s="33"/>
      <c r="B188" s="37"/>
      <c r="Y188" s="33"/>
      <c r="Z188" s="37"/>
    </row>
    <row r="189" spans="1:26" ht="12.75">
      <c r="A189" s="33"/>
      <c r="B189" s="37"/>
      <c r="C189" s="39" t="s">
        <v>194</v>
      </c>
      <c r="E189" s="39" t="s">
        <v>195</v>
      </c>
      <c r="J189" s="39" t="s">
        <v>142</v>
      </c>
      <c r="L189" s="39" t="s">
        <v>196</v>
      </c>
      <c r="S189" s="40">
        <v>26</v>
      </c>
      <c r="U189" s="40">
        <v>0</v>
      </c>
      <c r="V189" s="40"/>
      <c r="X189" s="40">
        <v>2941</v>
      </c>
      <c r="Y189" s="33"/>
      <c r="Z189" s="37"/>
    </row>
    <row r="190" spans="1:26" ht="12.75">
      <c r="A190" s="33"/>
      <c r="B190" s="37"/>
      <c r="C190" s="39" t="s">
        <v>194</v>
      </c>
      <c r="E190" s="39" t="s">
        <v>197</v>
      </c>
      <c r="J190" s="39" t="s">
        <v>142</v>
      </c>
      <c r="L190" s="39" t="s">
        <v>198</v>
      </c>
      <c r="S190" s="40">
        <v>26</v>
      </c>
      <c r="U190" s="40">
        <v>0</v>
      </c>
      <c r="V190" s="40"/>
      <c r="X190" s="40">
        <v>2967</v>
      </c>
      <c r="Y190" s="33"/>
      <c r="Z190" s="37"/>
    </row>
    <row r="191" spans="1:26" ht="12.75">
      <c r="A191" s="33"/>
      <c r="B191" s="37"/>
      <c r="C191" s="39" t="s">
        <v>194</v>
      </c>
      <c r="E191" s="39" t="s">
        <v>199</v>
      </c>
      <c r="J191" s="39" t="s">
        <v>142</v>
      </c>
      <c r="L191" s="39" t="s">
        <v>162</v>
      </c>
      <c r="S191" s="40">
        <v>26</v>
      </c>
      <c r="U191" s="40">
        <v>0</v>
      </c>
      <c r="V191" s="40"/>
      <c r="X191" s="40">
        <v>2993</v>
      </c>
      <c r="Y191" s="33"/>
      <c r="Z191" s="37"/>
    </row>
    <row r="192" spans="1:26" ht="12.75">
      <c r="A192" s="33"/>
      <c r="B192" s="37"/>
      <c r="C192" s="39" t="s">
        <v>194</v>
      </c>
      <c r="E192" s="39" t="s">
        <v>200</v>
      </c>
      <c r="J192" s="39" t="s">
        <v>142</v>
      </c>
      <c r="L192" s="39" t="s">
        <v>174</v>
      </c>
      <c r="S192" s="40">
        <v>26</v>
      </c>
      <c r="U192" s="40">
        <v>0</v>
      </c>
      <c r="V192" s="40"/>
      <c r="X192" s="40">
        <v>3019</v>
      </c>
      <c r="Y192" s="33"/>
      <c r="Z192" s="37"/>
    </row>
    <row r="193" spans="1:26" ht="12.75">
      <c r="A193" s="33"/>
      <c r="B193" s="37"/>
      <c r="C193" s="39" t="s">
        <v>194</v>
      </c>
      <c r="E193" s="39" t="s">
        <v>201</v>
      </c>
      <c r="J193" s="39" t="s">
        <v>142</v>
      </c>
      <c r="L193" s="39" t="s">
        <v>202</v>
      </c>
      <c r="S193" s="40">
        <v>1014</v>
      </c>
      <c r="U193" s="40">
        <v>0</v>
      </c>
      <c r="V193" s="40"/>
      <c r="X193" s="40">
        <v>4033</v>
      </c>
      <c r="Y193" s="33"/>
      <c r="Z193" s="37"/>
    </row>
    <row r="194" spans="1:26" ht="12.75">
      <c r="A194" s="33"/>
      <c r="B194" s="37"/>
      <c r="C194" s="39" t="s">
        <v>194</v>
      </c>
      <c r="E194" s="39" t="s">
        <v>203</v>
      </c>
      <c r="J194" s="39" t="s">
        <v>142</v>
      </c>
      <c r="L194" s="39" t="s">
        <v>162</v>
      </c>
      <c r="S194" s="40">
        <v>26</v>
      </c>
      <c r="U194" s="40">
        <v>0</v>
      </c>
      <c r="V194" s="40"/>
      <c r="X194" s="40">
        <v>4059</v>
      </c>
      <c r="Y194" s="33"/>
      <c r="Z194" s="37"/>
    </row>
    <row r="195" spans="1:26" ht="12.75">
      <c r="A195" s="33"/>
      <c r="B195" s="37"/>
      <c r="C195" s="39" t="s">
        <v>194</v>
      </c>
      <c r="E195" s="39" t="s">
        <v>204</v>
      </c>
      <c r="J195" s="39" t="s">
        <v>142</v>
      </c>
      <c r="L195" s="39" t="s">
        <v>174</v>
      </c>
      <c r="S195" s="40">
        <v>26</v>
      </c>
      <c r="U195" s="40">
        <v>0</v>
      </c>
      <c r="V195" s="40"/>
      <c r="X195" s="40">
        <v>4085</v>
      </c>
      <c r="Y195" s="33"/>
      <c r="Z195" s="37"/>
    </row>
    <row r="196" spans="1:26" ht="12.75">
      <c r="A196" s="33"/>
      <c r="B196" s="37"/>
      <c r="C196" s="39" t="s">
        <v>205</v>
      </c>
      <c r="E196" s="39" t="s">
        <v>206</v>
      </c>
      <c r="J196" s="39" t="s">
        <v>167</v>
      </c>
      <c r="L196" s="39" t="s">
        <v>207</v>
      </c>
      <c r="S196" s="40">
        <v>672</v>
      </c>
      <c r="U196" s="40">
        <v>0</v>
      </c>
      <c r="V196" s="40"/>
      <c r="X196" s="40">
        <v>4757</v>
      </c>
      <c r="Y196" s="33"/>
      <c r="Z196" s="37"/>
    </row>
    <row r="197" spans="1:26" ht="12.75">
      <c r="A197" s="33"/>
      <c r="B197" s="37"/>
      <c r="C197" s="38" t="s">
        <v>85</v>
      </c>
      <c r="L197" s="39" t="s">
        <v>66</v>
      </c>
      <c r="N197" s="41">
        <v>1842</v>
      </c>
      <c r="O197" s="41"/>
      <c r="P197" s="41"/>
      <c r="R197" s="41">
        <v>1842</v>
      </c>
      <c r="S197" s="41"/>
      <c r="T197" s="41">
        <v>0</v>
      </c>
      <c r="U197" s="41"/>
      <c r="V197" s="41"/>
      <c r="Y197" s="33"/>
      <c r="Z197" s="37"/>
    </row>
    <row r="198" spans="1:26" ht="12.75">
      <c r="A198" s="33"/>
      <c r="B198" s="37"/>
      <c r="Y198" s="33"/>
      <c r="Z198" s="37"/>
    </row>
    <row r="199" spans="1:26" ht="12.75">
      <c r="A199" s="33"/>
      <c r="B199" s="37"/>
      <c r="C199" s="39" t="s">
        <v>140</v>
      </c>
      <c r="E199" s="39" t="s">
        <v>208</v>
      </c>
      <c r="J199" s="39" t="s">
        <v>142</v>
      </c>
      <c r="L199" s="39" t="s">
        <v>209</v>
      </c>
      <c r="S199" s="40">
        <v>26</v>
      </c>
      <c r="U199" s="40">
        <v>0</v>
      </c>
      <c r="V199" s="40"/>
      <c r="X199" s="40">
        <v>4783</v>
      </c>
      <c r="Y199" s="33"/>
      <c r="Z199" s="37"/>
    </row>
    <row r="200" spans="1:26" ht="12.75">
      <c r="A200" s="33"/>
      <c r="B200" s="37"/>
      <c r="C200" s="39" t="s">
        <v>140</v>
      </c>
      <c r="E200" s="39" t="s">
        <v>210</v>
      </c>
      <c r="J200" s="39" t="s">
        <v>142</v>
      </c>
      <c r="L200" s="39" t="s">
        <v>162</v>
      </c>
      <c r="S200" s="40">
        <v>26</v>
      </c>
      <c r="U200" s="40">
        <v>0</v>
      </c>
      <c r="V200" s="40"/>
      <c r="X200" s="40">
        <v>4809</v>
      </c>
      <c r="Y200" s="33"/>
      <c r="Z200" s="37"/>
    </row>
    <row r="201" spans="1:26" ht="12.75">
      <c r="A201" s="33"/>
      <c r="B201" s="37"/>
      <c r="C201" s="39" t="s">
        <v>140</v>
      </c>
      <c r="E201" s="39" t="s">
        <v>211</v>
      </c>
      <c r="J201" s="39" t="s">
        <v>142</v>
      </c>
      <c r="L201" s="39" t="s">
        <v>164</v>
      </c>
      <c r="S201" s="40">
        <v>26</v>
      </c>
      <c r="U201" s="40">
        <v>0</v>
      </c>
      <c r="V201" s="40"/>
      <c r="X201" s="40">
        <v>4835</v>
      </c>
      <c r="Y201" s="33"/>
      <c r="Z201" s="37"/>
    </row>
    <row r="202" spans="1:26" ht="12.75">
      <c r="A202" s="33"/>
      <c r="B202" s="37"/>
      <c r="C202" s="39" t="s">
        <v>86</v>
      </c>
      <c r="E202" s="39" t="s">
        <v>212</v>
      </c>
      <c r="J202" s="39" t="s">
        <v>63</v>
      </c>
      <c r="L202" s="39" t="s">
        <v>213</v>
      </c>
      <c r="S202" s="40">
        <v>144</v>
      </c>
      <c r="U202" s="40">
        <v>0</v>
      </c>
      <c r="V202" s="40"/>
      <c r="X202" s="40">
        <v>4979</v>
      </c>
      <c r="Y202" s="33"/>
      <c r="Z202" s="37"/>
    </row>
    <row r="203" spans="1:26" ht="12.75">
      <c r="A203" s="33"/>
      <c r="B203" s="37"/>
      <c r="C203" s="39" t="s">
        <v>86</v>
      </c>
      <c r="E203" s="39" t="s">
        <v>214</v>
      </c>
      <c r="J203" s="39" t="s">
        <v>167</v>
      </c>
      <c r="L203" s="39" t="s">
        <v>215</v>
      </c>
      <c r="S203" s="40">
        <v>804</v>
      </c>
      <c r="U203" s="40">
        <v>0</v>
      </c>
      <c r="V203" s="40"/>
      <c r="X203" s="40">
        <v>5783</v>
      </c>
      <c r="Y203" s="33"/>
      <c r="Z203" s="37"/>
    </row>
    <row r="204" spans="1:26" ht="12.75">
      <c r="A204" s="33"/>
      <c r="B204" s="37"/>
      <c r="C204" s="38" t="s">
        <v>89</v>
      </c>
      <c r="L204" s="39" t="s">
        <v>66</v>
      </c>
      <c r="N204" s="41">
        <v>1026</v>
      </c>
      <c r="O204" s="41"/>
      <c r="P204" s="41"/>
      <c r="R204" s="41">
        <v>1026</v>
      </c>
      <c r="S204" s="41"/>
      <c r="T204" s="41">
        <v>0</v>
      </c>
      <c r="U204" s="41"/>
      <c r="V204" s="41"/>
      <c r="Y204" s="33"/>
      <c r="Z204" s="37"/>
    </row>
    <row r="205" spans="1:26" ht="12.75">
      <c r="A205" s="33"/>
      <c r="B205" s="37"/>
      <c r="Y205" s="33"/>
      <c r="Z205" s="37"/>
    </row>
    <row r="206" spans="1:26" ht="12.75">
      <c r="A206" s="33"/>
      <c r="B206" s="37"/>
      <c r="C206" s="39" t="s">
        <v>216</v>
      </c>
      <c r="E206" s="39" t="s">
        <v>217</v>
      </c>
      <c r="J206" s="39" t="s">
        <v>167</v>
      </c>
      <c r="L206" s="39" t="s">
        <v>189</v>
      </c>
      <c r="S206" s="40">
        <v>6</v>
      </c>
      <c r="U206" s="40">
        <v>0</v>
      </c>
      <c r="V206" s="40"/>
      <c r="X206" s="40">
        <v>5789</v>
      </c>
      <c r="Y206" s="33"/>
      <c r="Z206" s="37"/>
    </row>
    <row r="207" spans="1:26" ht="12.75">
      <c r="A207" s="33"/>
      <c r="B207" s="37"/>
      <c r="C207" s="39" t="s">
        <v>144</v>
      </c>
      <c r="E207" s="39" t="s">
        <v>218</v>
      </c>
      <c r="J207" s="39" t="s">
        <v>142</v>
      </c>
      <c r="L207" s="39" t="s">
        <v>219</v>
      </c>
      <c r="S207" s="40">
        <v>260</v>
      </c>
      <c r="U207" s="40">
        <v>0</v>
      </c>
      <c r="V207" s="40"/>
      <c r="X207" s="40">
        <v>6049</v>
      </c>
      <c r="Y207" s="33"/>
      <c r="Z207" s="37"/>
    </row>
    <row r="208" spans="1:26" ht="12.75">
      <c r="A208" s="33"/>
      <c r="B208" s="37"/>
      <c r="C208" s="39" t="s">
        <v>144</v>
      </c>
      <c r="E208" s="39" t="s">
        <v>220</v>
      </c>
      <c r="J208" s="39" t="s">
        <v>142</v>
      </c>
      <c r="L208" s="39" t="s">
        <v>219</v>
      </c>
      <c r="S208" s="40">
        <v>234</v>
      </c>
      <c r="U208" s="40">
        <v>0</v>
      </c>
      <c r="V208" s="40"/>
      <c r="X208" s="40">
        <v>6283</v>
      </c>
      <c r="Y208" s="33"/>
      <c r="Z208" s="37"/>
    </row>
    <row r="209" spans="1:26" ht="12.75">
      <c r="A209" s="33"/>
      <c r="B209" s="37"/>
      <c r="C209" s="39" t="s">
        <v>144</v>
      </c>
      <c r="E209" s="39" t="s">
        <v>221</v>
      </c>
      <c r="J209" s="39" t="s">
        <v>142</v>
      </c>
      <c r="L209" s="39" t="s">
        <v>219</v>
      </c>
      <c r="S209" s="40">
        <v>260</v>
      </c>
      <c r="U209" s="40">
        <v>0</v>
      </c>
      <c r="V209" s="40"/>
      <c r="X209" s="40">
        <v>6543</v>
      </c>
      <c r="Y209" s="33"/>
      <c r="Z209" s="37"/>
    </row>
    <row r="210" spans="1:26" ht="12.75">
      <c r="A210" s="33"/>
      <c r="B210" s="37"/>
      <c r="C210" s="39" t="s">
        <v>144</v>
      </c>
      <c r="E210" s="39" t="s">
        <v>222</v>
      </c>
      <c r="J210" s="39" t="s">
        <v>142</v>
      </c>
      <c r="L210" s="39" t="s">
        <v>219</v>
      </c>
      <c r="S210" s="40">
        <v>312</v>
      </c>
      <c r="U210" s="40">
        <v>0</v>
      </c>
      <c r="V210" s="40"/>
      <c r="X210" s="40">
        <v>6855</v>
      </c>
      <c r="Y210" s="33"/>
      <c r="Z210" s="37"/>
    </row>
    <row r="211" spans="1:26" ht="12.75">
      <c r="A211" s="33"/>
      <c r="B211" s="37"/>
      <c r="C211" s="39" t="s">
        <v>144</v>
      </c>
      <c r="E211" s="39" t="s">
        <v>223</v>
      </c>
      <c r="J211" s="39" t="s">
        <v>142</v>
      </c>
      <c r="L211" s="39" t="s">
        <v>219</v>
      </c>
      <c r="S211" s="40">
        <v>26</v>
      </c>
      <c r="U211" s="40">
        <v>0</v>
      </c>
      <c r="V211" s="40"/>
      <c r="X211" s="40">
        <v>6881</v>
      </c>
      <c r="Y211" s="33"/>
      <c r="Z211" s="37"/>
    </row>
    <row r="212" spans="1:26" ht="12.75">
      <c r="A212" s="33"/>
      <c r="B212" s="37"/>
      <c r="C212" s="39" t="s">
        <v>144</v>
      </c>
      <c r="E212" s="39" t="s">
        <v>224</v>
      </c>
      <c r="J212" s="39" t="s">
        <v>142</v>
      </c>
      <c r="L212" s="39" t="s">
        <v>219</v>
      </c>
      <c r="S212" s="40">
        <v>26</v>
      </c>
      <c r="U212" s="40">
        <v>0</v>
      </c>
      <c r="V212" s="40"/>
      <c r="X212" s="40">
        <v>6907</v>
      </c>
      <c r="Y212" s="33"/>
      <c r="Z212" s="37"/>
    </row>
    <row r="213" spans="1:26" ht="12.75">
      <c r="A213" s="33"/>
      <c r="B213" s="37"/>
      <c r="C213" s="39" t="s">
        <v>144</v>
      </c>
      <c r="E213" s="39" t="s">
        <v>225</v>
      </c>
      <c r="J213" s="39" t="s">
        <v>142</v>
      </c>
      <c r="L213" s="39" t="s">
        <v>219</v>
      </c>
      <c r="S213" s="40">
        <v>26</v>
      </c>
      <c r="U213" s="40">
        <v>0</v>
      </c>
      <c r="V213" s="40"/>
      <c r="X213" s="40">
        <v>6933</v>
      </c>
      <c r="Y213" s="33"/>
      <c r="Z213" s="37"/>
    </row>
    <row r="214" spans="1:26" ht="12.75">
      <c r="A214" s="33"/>
      <c r="B214" s="37"/>
      <c r="C214" s="39" t="s">
        <v>144</v>
      </c>
      <c r="E214" s="39" t="s">
        <v>226</v>
      </c>
      <c r="J214" s="39" t="s">
        <v>142</v>
      </c>
      <c r="L214" s="39" t="s">
        <v>219</v>
      </c>
      <c r="S214" s="40">
        <v>26</v>
      </c>
      <c r="U214" s="40">
        <v>0</v>
      </c>
      <c r="V214" s="40"/>
      <c r="X214" s="40">
        <v>6959</v>
      </c>
      <c r="Y214" s="33"/>
      <c r="Z214" s="37"/>
    </row>
    <row r="215" spans="1:26" ht="12.75">
      <c r="A215" s="33"/>
      <c r="B215" s="37"/>
      <c r="C215" s="39" t="s">
        <v>152</v>
      </c>
      <c r="E215" s="39" t="s">
        <v>227</v>
      </c>
      <c r="J215" s="39" t="s">
        <v>142</v>
      </c>
      <c r="L215" s="39" t="s">
        <v>209</v>
      </c>
      <c r="S215" s="40">
        <v>26</v>
      </c>
      <c r="U215" s="40">
        <v>0</v>
      </c>
      <c r="V215" s="40"/>
      <c r="X215" s="40">
        <v>6985</v>
      </c>
      <c r="Y215" s="33"/>
      <c r="Z215" s="37"/>
    </row>
    <row r="216" spans="1:26" ht="12.75">
      <c r="A216" s="33"/>
      <c r="B216" s="37"/>
      <c r="C216" s="39" t="s">
        <v>152</v>
      </c>
      <c r="E216" s="39" t="s">
        <v>228</v>
      </c>
      <c r="J216" s="39" t="s">
        <v>142</v>
      </c>
      <c r="L216" s="39" t="s">
        <v>164</v>
      </c>
      <c r="S216" s="40">
        <v>26</v>
      </c>
      <c r="U216" s="40">
        <v>0</v>
      </c>
      <c r="V216" s="40"/>
      <c r="X216" s="40">
        <v>7011</v>
      </c>
      <c r="Y216" s="33"/>
      <c r="Z216" s="37"/>
    </row>
    <row r="217" spans="1:26" ht="12.75">
      <c r="A217" s="33"/>
      <c r="B217" s="37"/>
      <c r="C217" s="39" t="s">
        <v>152</v>
      </c>
      <c r="E217" s="39" t="s">
        <v>229</v>
      </c>
      <c r="J217" s="39" t="s">
        <v>142</v>
      </c>
      <c r="L217" s="39" t="s">
        <v>162</v>
      </c>
      <c r="S217" s="40">
        <v>26</v>
      </c>
      <c r="U217" s="40">
        <v>0</v>
      </c>
      <c r="V217" s="40"/>
      <c r="X217" s="40">
        <v>7037</v>
      </c>
      <c r="Y217" s="33"/>
      <c r="Z217" s="37"/>
    </row>
    <row r="218" spans="1:26" ht="12.75">
      <c r="A218" s="33"/>
      <c r="B218" s="37"/>
      <c r="C218" s="39" t="s">
        <v>230</v>
      </c>
      <c r="E218" s="39" t="s">
        <v>231</v>
      </c>
      <c r="J218" s="39" t="s">
        <v>167</v>
      </c>
      <c r="L218" s="39" t="s">
        <v>232</v>
      </c>
      <c r="S218" s="40">
        <v>759</v>
      </c>
      <c r="U218" s="40">
        <v>0</v>
      </c>
      <c r="V218" s="40"/>
      <c r="X218" s="40">
        <v>7796</v>
      </c>
      <c r="Y218" s="33"/>
      <c r="Z218" s="37"/>
    </row>
    <row r="219" spans="1:26" ht="12.75">
      <c r="A219" s="33"/>
      <c r="B219" s="37"/>
      <c r="C219" s="38" t="s">
        <v>93</v>
      </c>
      <c r="L219" s="39" t="s">
        <v>66</v>
      </c>
      <c r="N219" s="41">
        <v>2013</v>
      </c>
      <c r="O219" s="41"/>
      <c r="P219" s="41"/>
      <c r="R219" s="41">
        <v>2013</v>
      </c>
      <c r="S219" s="41"/>
      <c r="T219" s="41">
        <v>0</v>
      </c>
      <c r="U219" s="41"/>
      <c r="V219" s="41"/>
      <c r="Y219" s="33"/>
      <c r="Z219" s="37"/>
    </row>
    <row r="220" spans="1:26" ht="12.75">
      <c r="A220" s="33"/>
      <c r="B220" s="37"/>
      <c r="Y220" s="33"/>
      <c r="Z220" s="37"/>
    </row>
    <row r="221" spans="1:26" ht="12.75">
      <c r="A221" s="33"/>
      <c r="B221" s="37"/>
      <c r="C221" s="39" t="s">
        <v>233</v>
      </c>
      <c r="E221" s="39" t="s">
        <v>234</v>
      </c>
      <c r="J221" s="39" t="s">
        <v>142</v>
      </c>
      <c r="L221" s="39" t="s">
        <v>164</v>
      </c>
      <c r="S221" s="40">
        <v>26</v>
      </c>
      <c r="U221" s="40">
        <v>0</v>
      </c>
      <c r="V221" s="40"/>
      <c r="X221" s="40">
        <v>7822</v>
      </c>
      <c r="Y221" s="33"/>
      <c r="Z221" s="37"/>
    </row>
    <row r="222" spans="1:26" ht="12.75">
      <c r="A222" s="33"/>
      <c r="B222" s="37"/>
      <c r="C222" s="39" t="s">
        <v>233</v>
      </c>
      <c r="E222" s="39" t="s">
        <v>235</v>
      </c>
      <c r="J222" s="39" t="s">
        <v>142</v>
      </c>
      <c r="L222" s="39" t="s">
        <v>162</v>
      </c>
      <c r="S222" s="40">
        <v>26</v>
      </c>
      <c r="U222" s="40">
        <v>0</v>
      </c>
      <c r="V222" s="40"/>
      <c r="X222" s="40">
        <v>7848</v>
      </c>
      <c r="Y222" s="33"/>
      <c r="Z222" s="37"/>
    </row>
    <row r="223" spans="1:26" ht="12.75">
      <c r="A223" s="33"/>
      <c r="B223" s="43"/>
      <c r="C223" s="29" t="s">
        <v>233</v>
      </c>
      <c r="D223" s="29"/>
      <c r="E223" s="29" t="s">
        <v>236</v>
      </c>
      <c r="F223" s="29"/>
      <c r="G223" s="29"/>
      <c r="H223" s="29"/>
      <c r="I223" s="29"/>
      <c r="J223" s="29" t="s">
        <v>142</v>
      </c>
      <c r="K223" s="29"/>
      <c r="L223" s="29" t="s">
        <v>209</v>
      </c>
      <c r="M223" s="29"/>
      <c r="N223" s="29"/>
      <c r="O223" s="29"/>
      <c r="P223" s="29"/>
      <c r="Q223" s="29"/>
      <c r="R223" s="29"/>
      <c r="S223" s="47">
        <v>26</v>
      </c>
      <c r="T223" s="29"/>
      <c r="U223" s="47">
        <v>0</v>
      </c>
      <c r="V223" s="47"/>
      <c r="W223" s="29"/>
      <c r="X223" s="47">
        <v>7874</v>
      </c>
      <c r="Y223" s="44"/>
      <c r="Z223" s="37"/>
    </row>
    <row r="224" spans="1:26" ht="12.75">
      <c r="A224" s="33"/>
      <c r="B224" s="34"/>
      <c r="C224" s="35" t="s">
        <v>237</v>
      </c>
      <c r="D224" s="35"/>
      <c r="E224" s="35" t="s">
        <v>238</v>
      </c>
      <c r="F224" s="35"/>
      <c r="G224" s="35"/>
      <c r="H224" s="35"/>
      <c r="I224" s="35"/>
      <c r="J224" s="35" t="s">
        <v>167</v>
      </c>
      <c r="K224" s="35"/>
      <c r="L224" s="35" t="s">
        <v>239</v>
      </c>
      <c r="M224" s="35"/>
      <c r="N224" s="35"/>
      <c r="O224" s="35"/>
      <c r="P224" s="35"/>
      <c r="Q224" s="35"/>
      <c r="R224" s="35"/>
      <c r="S224" s="46">
        <v>675</v>
      </c>
      <c r="T224" s="35"/>
      <c r="U224" s="46">
        <v>0</v>
      </c>
      <c r="V224" s="46"/>
      <c r="W224" s="35"/>
      <c r="X224" s="46">
        <v>8549</v>
      </c>
      <c r="Y224" s="36"/>
      <c r="Z224" s="37"/>
    </row>
    <row r="225" spans="1:26" ht="12.75">
      <c r="A225" s="33"/>
      <c r="B225" s="37"/>
      <c r="C225" s="38" t="s">
        <v>97</v>
      </c>
      <c r="L225" s="39" t="s">
        <v>66</v>
      </c>
      <c r="N225" s="41">
        <v>753</v>
      </c>
      <c r="O225" s="41"/>
      <c r="P225" s="41"/>
      <c r="R225" s="41">
        <v>753</v>
      </c>
      <c r="S225" s="41"/>
      <c r="T225" s="41">
        <v>0</v>
      </c>
      <c r="U225" s="41"/>
      <c r="V225" s="41"/>
      <c r="Y225" s="33"/>
      <c r="Z225" s="37"/>
    </row>
    <row r="226" spans="1:26" ht="12.75">
      <c r="A226" s="33"/>
      <c r="B226" s="37"/>
      <c r="Y226" s="33"/>
      <c r="Z226" s="37"/>
    </row>
    <row r="227" spans="1:26" ht="12.75">
      <c r="A227" s="33"/>
      <c r="B227" s="37"/>
      <c r="C227" s="39" t="s">
        <v>147</v>
      </c>
      <c r="E227" s="39" t="s">
        <v>240</v>
      </c>
      <c r="J227" s="39" t="s">
        <v>142</v>
      </c>
      <c r="L227" s="39" t="s">
        <v>241</v>
      </c>
      <c r="S227" s="40">
        <v>26</v>
      </c>
      <c r="U227" s="40">
        <v>0</v>
      </c>
      <c r="V227" s="40"/>
      <c r="X227" s="40">
        <v>8575</v>
      </c>
      <c r="Y227" s="33"/>
      <c r="Z227" s="37"/>
    </row>
    <row r="228" spans="1:26" ht="12.75">
      <c r="A228" s="33"/>
      <c r="B228" s="37"/>
      <c r="C228" s="39" t="s">
        <v>147</v>
      </c>
      <c r="E228" s="39" t="s">
        <v>242</v>
      </c>
      <c r="J228" s="39" t="s">
        <v>142</v>
      </c>
      <c r="L228" s="39" t="s">
        <v>209</v>
      </c>
      <c r="S228" s="40">
        <v>26</v>
      </c>
      <c r="U228" s="40">
        <v>0</v>
      </c>
      <c r="V228" s="40"/>
      <c r="X228" s="40">
        <v>8601</v>
      </c>
      <c r="Y228" s="33"/>
      <c r="Z228" s="37"/>
    </row>
    <row r="229" spans="1:26" ht="12.75">
      <c r="A229" s="33"/>
      <c r="B229" s="37"/>
      <c r="C229" s="39" t="s">
        <v>147</v>
      </c>
      <c r="E229" s="39" t="s">
        <v>243</v>
      </c>
      <c r="J229" s="39" t="s">
        <v>142</v>
      </c>
      <c r="L229" s="39" t="s">
        <v>162</v>
      </c>
      <c r="S229" s="40">
        <v>26</v>
      </c>
      <c r="U229" s="40">
        <v>0</v>
      </c>
      <c r="V229" s="40"/>
      <c r="X229" s="40">
        <v>8627</v>
      </c>
      <c r="Y229" s="33"/>
      <c r="Z229" s="37"/>
    </row>
    <row r="230" spans="1:26" ht="12.75">
      <c r="A230" s="33"/>
      <c r="B230" s="37"/>
      <c r="C230" s="39" t="s">
        <v>147</v>
      </c>
      <c r="E230" s="39" t="s">
        <v>244</v>
      </c>
      <c r="J230" s="39" t="s">
        <v>142</v>
      </c>
      <c r="L230" s="39" t="s">
        <v>164</v>
      </c>
      <c r="S230" s="40">
        <v>26</v>
      </c>
      <c r="U230" s="40">
        <v>0</v>
      </c>
      <c r="V230" s="40"/>
      <c r="X230" s="40">
        <v>8653</v>
      </c>
      <c r="Y230" s="33"/>
      <c r="Z230" s="37"/>
    </row>
    <row r="231" spans="1:26" ht="12.75">
      <c r="A231" s="33"/>
      <c r="B231" s="37"/>
      <c r="C231" s="39" t="s">
        <v>147</v>
      </c>
      <c r="E231" s="39" t="s">
        <v>245</v>
      </c>
      <c r="J231" s="39" t="s">
        <v>142</v>
      </c>
      <c r="L231" s="39" t="s">
        <v>246</v>
      </c>
      <c r="S231" s="40">
        <v>34</v>
      </c>
      <c r="U231" s="40">
        <v>0</v>
      </c>
      <c r="V231" s="40"/>
      <c r="X231" s="40">
        <v>8687</v>
      </c>
      <c r="Y231" s="33"/>
      <c r="Z231" s="37"/>
    </row>
    <row r="232" spans="1:26" ht="12.75">
      <c r="A232" s="33"/>
      <c r="B232" s="37"/>
      <c r="C232" s="39" t="s">
        <v>155</v>
      </c>
      <c r="E232" s="39" t="s">
        <v>247</v>
      </c>
      <c r="J232" s="39" t="s">
        <v>142</v>
      </c>
      <c r="L232" s="39" t="s">
        <v>248</v>
      </c>
      <c r="S232" s="40">
        <v>27</v>
      </c>
      <c r="U232" s="40">
        <v>0</v>
      </c>
      <c r="V232" s="40"/>
      <c r="X232" s="40">
        <v>8714</v>
      </c>
      <c r="Y232" s="33"/>
      <c r="Z232" s="37"/>
    </row>
    <row r="233" spans="1:26" ht="12.75">
      <c r="A233" s="33"/>
      <c r="B233" s="37"/>
      <c r="C233" s="39" t="s">
        <v>249</v>
      </c>
      <c r="E233" s="39" t="s">
        <v>250</v>
      </c>
      <c r="J233" s="39" t="s">
        <v>142</v>
      </c>
      <c r="L233" s="39" t="s">
        <v>251</v>
      </c>
      <c r="S233" s="40">
        <v>44</v>
      </c>
      <c r="U233" s="40">
        <v>0</v>
      </c>
      <c r="V233" s="40"/>
      <c r="X233" s="40">
        <v>8758</v>
      </c>
      <c r="Y233" s="33"/>
      <c r="Z233" s="37"/>
    </row>
    <row r="234" spans="1:26" ht="12.75">
      <c r="A234" s="33"/>
      <c r="B234" s="37"/>
      <c r="C234" s="39" t="s">
        <v>252</v>
      </c>
      <c r="E234" s="39" t="s">
        <v>253</v>
      </c>
      <c r="J234" s="39" t="s">
        <v>167</v>
      </c>
      <c r="L234" s="39" t="s">
        <v>254</v>
      </c>
      <c r="S234" s="40">
        <v>732</v>
      </c>
      <c r="U234" s="40">
        <v>0</v>
      </c>
      <c r="V234" s="40"/>
      <c r="X234" s="40">
        <v>9490</v>
      </c>
      <c r="Y234" s="33"/>
      <c r="Z234" s="37"/>
    </row>
    <row r="235" spans="1:26" ht="12.75">
      <c r="A235" s="33"/>
      <c r="B235" s="37"/>
      <c r="C235" s="38" t="s">
        <v>101</v>
      </c>
      <c r="L235" s="39" t="s">
        <v>66</v>
      </c>
      <c r="N235" s="41">
        <v>941</v>
      </c>
      <c r="O235" s="41"/>
      <c r="P235" s="41"/>
      <c r="R235" s="41">
        <v>941</v>
      </c>
      <c r="S235" s="41"/>
      <c r="T235" s="41">
        <v>0</v>
      </c>
      <c r="U235" s="41"/>
      <c r="V235" s="41"/>
      <c r="Y235" s="33"/>
      <c r="Z235" s="37"/>
    </row>
    <row r="236" spans="1:26" ht="12.75">
      <c r="A236" s="33"/>
      <c r="B236" s="37"/>
      <c r="Y236" s="33"/>
      <c r="Z236" s="37"/>
    </row>
    <row r="237" spans="1:26" ht="12.75">
      <c r="A237" s="33"/>
      <c r="B237" s="37"/>
      <c r="C237" s="39" t="s">
        <v>255</v>
      </c>
      <c r="E237" s="39" t="s">
        <v>256</v>
      </c>
      <c r="J237" s="39" t="s">
        <v>142</v>
      </c>
      <c r="L237" s="39" t="s">
        <v>162</v>
      </c>
      <c r="S237" s="40">
        <v>26</v>
      </c>
      <c r="U237" s="40">
        <v>0</v>
      </c>
      <c r="V237" s="40"/>
      <c r="X237" s="40">
        <v>9516</v>
      </c>
      <c r="Y237" s="33"/>
      <c r="Z237" s="37"/>
    </row>
    <row r="238" spans="1:26" ht="12.75">
      <c r="A238" s="33"/>
      <c r="B238" s="37"/>
      <c r="C238" s="39" t="s">
        <v>255</v>
      </c>
      <c r="E238" s="39" t="s">
        <v>257</v>
      </c>
      <c r="J238" s="39" t="s">
        <v>142</v>
      </c>
      <c r="L238" s="39" t="s">
        <v>164</v>
      </c>
      <c r="S238" s="40">
        <v>26</v>
      </c>
      <c r="U238" s="40">
        <v>0</v>
      </c>
      <c r="V238" s="40"/>
      <c r="X238" s="40">
        <v>9542</v>
      </c>
      <c r="Y238" s="33"/>
      <c r="Z238" s="37"/>
    </row>
    <row r="239" spans="1:26" ht="12.75">
      <c r="A239" s="33"/>
      <c r="B239" s="37"/>
      <c r="C239" s="39" t="s">
        <v>255</v>
      </c>
      <c r="E239" s="39" t="s">
        <v>258</v>
      </c>
      <c r="J239" s="39" t="s">
        <v>142</v>
      </c>
      <c r="L239" s="39" t="s">
        <v>209</v>
      </c>
      <c r="S239" s="40">
        <v>26</v>
      </c>
      <c r="U239" s="40">
        <v>0</v>
      </c>
      <c r="V239" s="40"/>
      <c r="X239" s="40">
        <v>9568</v>
      </c>
      <c r="Y239" s="33"/>
      <c r="Z239" s="37"/>
    </row>
    <row r="240" spans="1:26" ht="12.75">
      <c r="A240" s="33"/>
      <c r="B240" s="37"/>
      <c r="C240" s="39" t="s">
        <v>259</v>
      </c>
      <c r="E240" s="39" t="s">
        <v>260</v>
      </c>
      <c r="J240" s="39" t="s">
        <v>167</v>
      </c>
      <c r="L240" s="39" t="s">
        <v>261</v>
      </c>
      <c r="S240" s="40">
        <v>666</v>
      </c>
      <c r="U240" s="40">
        <v>0</v>
      </c>
      <c r="V240" s="40"/>
      <c r="X240" s="40">
        <v>10234</v>
      </c>
      <c r="Y240" s="33"/>
      <c r="Z240" s="37"/>
    </row>
    <row r="241" spans="1:26" ht="12.75">
      <c r="A241" s="33"/>
      <c r="B241" s="37"/>
      <c r="C241" s="38" t="s">
        <v>105</v>
      </c>
      <c r="L241" s="39" t="s">
        <v>66</v>
      </c>
      <c r="N241" s="41">
        <v>744</v>
      </c>
      <c r="O241" s="41"/>
      <c r="P241" s="41"/>
      <c r="R241" s="41">
        <v>744</v>
      </c>
      <c r="S241" s="41"/>
      <c r="T241" s="41">
        <v>0</v>
      </c>
      <c r="U241" s="41"/>
      <c r="V241" s="41"/>
      <c r="Y241" s="33"/>
      <c r="Z241" s="37"/>
    </row>
    <row r="242" spans="1:26" ht="12.75">
      <c r="A242" s="33"/>
      <c r="B242" s="37"/>
      <c r="Y242" s="33"/>
      <c r="Z242" s="37"/>
    </row>
    <row r="243" spans="1:26" ht="12.75">
      <c r="A243" s="33"/>
      <c r="B243" s="37"/>
      <c r="C243" s="38" t="s">
        <v>158</v>
      </c>
      <c r="E243" s="38" t="s">
        <v>106</v>
      </c>
      <c r="R243" s="41">
        <v>24802</v>
      </c>
      <c r="S243" s="41"/>
      <c r="T243" s="41">
        <v>14568</v>
      </c>
      <c r="U243" s="41"/>
      <c r="V243" s="41"/>
      <c r="X243" s="41">
        <v>10234</v>
      </c>
      <c r="Y243" s="33"/>
      <c r="Z243" s="37"/>
    </row>
    <row r="244" spans="1:26" ht="12.75">
      <c r="A244" s="33"/>
      <c r="B244" s="43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44"/>
      <c r="Z244" s="37"/>
    </row>
    <row r="245" spans="1:26" ht="12.75">
      <c r="A245" s="33"/>
      <c r="B245" s="34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6"/>
      <c r="Z245" s="37"/>
    </row>
    <row r="246" spans="1:26" ht="12.75">
      <c r="A246" s="33"/>
      <c r="B246" s="37"/>
      <c r="C246" s="38" t="s">
        <v>262</v>
      </c>
      <c r="E246" s="38" t="s">
        <v>263</v>
      </c>
      <c r="Y246" s="33"/>
      <c r="Z246" s="37"/>
    </row>
    <row r="247" spans="1:26" ht="12.75">
      <c r="A247" s="33"/>
      <c r="B247" s="37"/>
      <c r="Y247" s="33"/>
      <c r="Z247" s="37"/>
    </row>
    <row r="248" spans="1:26" ht="12.75">
      <c r="A248" s="33"/>
      <c r="B248" s="37"/>
      <c r="C248" s="39" t="s">
        <v>58</v>
      </c>
      <c r="E248" s="39" t="s">
        <v>59</v>
      </c>
      <c r="L248" s="39" t="s">
        <v>60</v>
      </c>
      <c r="S248" s="40">
        <v>15998.4</v>
      </c>
      <c r="U248" s="40">
        <v>0</v>
      </c>
      <c r="V248" s="40"/>
      <c r="X248" s="40">
        <v>15998.4</v>
      </c>
      <c r="Y248" s="33"/>
      <c r="Z248" s="37"/>
    </row>
    <row r="249" spans="1:26" ht="12.75">
      <c r="A249" s="33"/>
      <c r="B249" s="37"/>
      <c r="C249" s="38" t="s">
        <v>65</v>
      </c>
      <c r="L249" s="39" t="s">
        <v>66</v>
      </c>
      <c r="N249" s="41">
        <v>15998.4</v>
      </c>
      <c r="O249" s="41"/>
      <c r="P249" s="41"/>
      <c r="R249" s="41">
        <v>15998.4</v>
      </c>
      <c r="S249" s="41"/>
      <c r="T249" s="41">
        <v>0</v>
      </c>
      <c r="U249" s="41"/>
      <c r="V249" s="41"/>
      <c r="Y249" s="33"/>
      <c r="Z249" s="37"/>
    </row>
    <row r="250" spans="1:26" ht="12.75">
      <c r="A250" s="33"/>
      <c r="B250" s="37"/>
      <c r="Y250" s="33"/>
      <c r="Z250" s="37"/>
    </row>
    <row r="251" spans="1:26" ht="12.75">
      <c r="A251" s="33"/>
      <c r="B251" s="37"/>
      <c r="C251" s="39" t="s">
        <v>75</v>
      </c>
      <c r="E251" s="39" t="s">
        <v>76</v>
      </c>
      <c r="J251" s="39" t="s">
        <v>77</v>
      </c>
      <c r="L251" s="39" t="s">
        <v>78</v>
      </c>
      <c r="S251" s="40">
        <v>0</v>
      </c>
      <c r="U251" s="40">
        <v>15998.4</v>
      </c>
      <c r="V251" s="40"/>
      <c r="X251" s="40">
        <v>0</v>
      </c>
      <c r="Y251" s="33"/>
      <c r="Z251" s="37"/>
    </row>
    <row r="252" spans="1:26" ht="12.75">
      <c r="A252" s="33"/>
      <c r="B252" s="37"/>
      <c r="C252" s="38" t="s">
        <v>81</v>
      </c>
      <c r="L252" s="39" t="s">
        <v>66</v>
      </c>
      <c r="N252" s="41">
        <v>-15998.4</v>
      </c>
      <c r="O252" s="41"/>
      <c r="P252" s="41"/>
      <c r="R252" s="41">
        <v>0</v>
      </c>
      <c r="S252" s="41"/>
      <c r="T252" s="41">
        <v>15998.4</v>
      </c>
      <c r="U252" s="41"/>
      <c r="V252" s="41"/>
      <c r="Y252" s="33"/>
      <c r="Z252" s="37"/>
    </row>
    <row r="253" spans="1:26" ht="12.75">
      <c r="A253" s="33"/>
      <c r="B253" s="37"/>
      <c r="Y253" s="33"/>
      <c r="Z253" s="37"/>
    </row>
    <row r="254" spans="1:26" ht="12.75">
      <c r="A254" s="33"/>
      <c r="B254" s="37"/>
      <c r="C254" s="39" t="s">
        <v>264</v>
      </c>
      <c r="E254" s="39" t="s">
        <v>265</v>
      </c>
      <c r="J254" s="39" t="s">
        <v>63</v>
      </c>
      <c r="L254" s="39" t="s">
        <v>266</v>
      </c>
      <c r="S254" s="40">
        <v>15880.8</v>
      </c>
      <c r="U254" s="40">
        <v>0</v>
      </c>
      <c r="V254" s="40"/>
      <c r="X254" s="40">
        <v>15880.8</v>
      </c>
      <c r="Y254" s="33"/>
      <c r="Z254" s="37"/>
    </row>
    <row r="255" spans="1:26" ht="12.75">
      <c r="A255" s="33"/>
      <c r="B255" s="37"/>
      <c r="C255" s="38" t="s">
        <v>85</v>
      </c>
      <c r="L255" s="39" t="s">
        <v>66</v>
      </c>
      <c r="N255" s="41">
        <v>15880.8</v>
      </c>
      <c r="O255" s="41"/>
      <c r="P255" s="41"/>
      <c r="R255" s="41">
        <v>15880.8</v>
      </c>
      <c r="S255" s="41"/>
      <c r="T255" s="41">
        <v>0</v>
      </c>
      <c r="U255" s="41"/>
      <c r="V255" s="41"/>
      <c r="Y255" s="33"/>
      <c r="Z255" s="37"/>
    </row>
    <row r="256" spans="1:26" ht="12.75">
      <c r="A256" s="33"/>
      <c r="B256" s="37"/>
      <c r="Y256" s="33"/>
      <c r="Z256" s="37"/>
    </row>
    <row r="257" spans="1:26" ht="12.75">
      <c r="A257" s="33"/>
      <c r="B257" s="37"/>
      <c r="C257" s="38" t="s">
        <v>262</v>
      </c>
      <c r="E257" s="38" t="s">
        <v>106</v>
      </c>
      <c r="R257" s="41">
        <v>31879.2</v>
      </c>
      <c r="S257" s="41"/>
      <c r="T257" s="41">
        <v>15998.4</v>
      </c>
      <c r="U257" s="41"/>
      <c r="V257" s="41"/>
      <c r="X257" s="41">
        <v>15880.8</v>
      </c>
      <c r="Y257" s="33"/>
      <c r="Z257" s="37"/>
    </row>
    <row r="258" spans="1:26" ht="12.75">
      <c r="A258" s="33"/>
      <c r="B258" s="43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44"/>
      <c r="Z258" s="37"/>
    </row>
    <row r="259" spans="1:26" ht="12.75">
      <c r="A259" s="33"/>
      <c r="B259" s="34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6"/>
      <c r="Z259" s="37"/>
    </row>
    <row r="260" spans="1:26" ht="12.75">
      <c r="A260" s="33"/>
      <c r="B260" s="37"/>
      <c r="C260" s="38" t="s">
        <v>267</v>
      </c>
      <c r="E260" s="38" t="s">
        <v>268</v>
      </c>
      <c r="Y260" s="33"/>
      <c r="Z260" s="37"/>
    </row>
    <row r="261" spans="1:26" ht="12.75">
      <c r="A261" s="33"/>
      <c r="B261" s="37"/>
      <c r="Y261" s="33"/>
      <c r="Z261" s="37"/>
    </row>
    <row r="262" spans="1:26" ht="12.75">
      <c r="A262" s="33"/>
      <c r="B262" s="37"/>
      <c r="C262" s="39" t="s">
        <v>58</v>
      </c>
      <c r="E262" s="39" t="s">
        <v>59</v>
      </c>
      <c r="L262" s="39" t="s">
        <v>60</v>
      </c>
      <c r="S262" s="40">
        <v>43498.8</v>
      </c>
      <c r="U262" s="40">
        <v>0</v>
      </c>
      <c r="V262" s="40"/>
      <c r="X262" s="40">
        <v>43498.8</v>
      </c>
      <c r="Y262" s="33"/>
      <c r="Z262" s="37"/>
    </row>
    <row r="263" spans="1:26" ht="12.75">
      <c r="A263" s="33"/>
      <c r="B263" s="37"/>
      <c r="C263" s="39" t="s">
        <v>269</v>
      </c>
      <c r="E263" s="39" t="s">
        <v>270</v>
      </c>
      <c r="J263" s="39" t="s">
        <v>63</v>
      </c>
      <c r="L263" s="39" t="s">
        <v>271</v>
      </c>
      <c r="S263" s="40">
        <v>1162.8</v>
      </c>
      <c r="U263" s="40">
        <v>0</v>
      </c>
      <c r="V263" s="40"/>
      <c r="X263" s="40">
        <v>44661.6</v>
      </c>
      <c r="Y263" s="33"/>
      <c r="Z263" s="37"/>
    </row>
    <row r="264" spans="1:26" ht="12.75">
      <c r="A264" s="33"/>
      <c r="B264" s="37"/>
      <c r="C264" s="39" t="s">
        <v>61</v>
      </c>
      <c r="E264" s="39" t="s">
        <v>272</v>
      </c>
      <c r="J264" s="39" t="s">
        <v>63</v>
      </c>
      <c r="L264" s="39" t="s">
        <v>273</v>
      </c>
      <c r="S264" s="40">
        <v>594</v>
      </c>
      <c r="U264" s="40">
        <v>0</v>
      </c>
      <c r="V264" s="40"/>
      <c r="X264" s="40">
        <v>45255.6</v>
      </c>
      <c r="Y264" s="33"/>
      <c r="Z264" s="37"/>
    </row>
    <row r="265" spans="1:26" ht="12.75">
      <c r="A265" s="33"/>
      <c r="B265" s="37"/>
      <c r="C265" s="39" t="s">
        <v>61</v>
      </c>
      <c r="E265" s="39" t="s">
        <v>274</v>
      </c>
      <c r="J265" s="39" t="s">
        <v>63</v>
      </c>
      <c r="L265" s="39" t="s">
        <v>275</v>
      </c>
      <c r="S265" s="40">
        <v>6129</v>
      </c>
      <c r="U265" s="40">
        <v>0</v>
      </c>
      <c r="V265" s="40"/>
      <c r="X265" s="40">
        <v>51384.6</v>
      </c>
      <c r="Y265" s="33"/>
      <c r="Z265" s="37"/>
    </row>
    <row r="266" spans="1:26" ht="12.75">
      <c r="A266" s="33"/>
      <c r="B266" s="37"/>
      <c r="C266" s="38" t="s">
        <v>65</v>
      </c>
      <c r="L266" s="39" t="s">
        <v>66</v>
      </c>
      <c r="N266" s="41">
        <v>51384.6</v>
      </c>
      <c r="O266" s="41"/>
      <c r="P266" s="41"/>
      <c r="R266" s="41">
        <v>51384.6</v>
      </c>
      <c r="S266" s="41"/>
      <c r="T266" s="41">
        <v>0</v>
      </c>
      <c r="U266" s="41"/>
      <c r="V266" s="41"/>
      <c r="Y266" s="33"/>
      <c r="Z266" s="37"/>
    </row>
    <row r="267" spans="1:26" ht="12.75">
      <c r="A267" s="33"/>
      <c r="B267" s="37"/>
      <c r="Y267" s="33"/>
      <c r="Z267" s="37"/>
    </row>
    <row r="268" spans="1:26" ht="12.75">
      <c r="A268" s="33"/>
      <c r="B268" s="37"/>
      <c r="C268" s="39" t="s">
        <v>67</v>
      </c>
      <c r="E268" s="39" t="s">
        <v>276</v>
      </c>
      <c r="J268" s="39" t="s">
        <v>63</v>
      </c>
      <c r="L268" s="39" t="s">
        <v>277</v>
      </c>
      <c r="S268" s="40">
        <v>594</v>
      </c>
      <c r="U268" s="40">
        <v>0</v>
      </c>
      <c r="V268" s="40"/>
      <c r="X268" s="40">
        <v>51978.6</v>
      </c>
      <c r="Y268" s="33"/>
      <c r="Z268" s="37"/>
    </row>
    <row r="269" spans="1:26" ht="12.75">
      <c r="A269" s="33"/>
      <c r="B269" s="37"/>
      <c r="C269" s="38" t="s">
        <v>70</v>
      </c>
      <c r="L269" s="39" t="s">
        <v>66</v>
      </c>
      <c r="N269" s="41">
        <v>594</v>
      </c>
      <c r="O269" s="41"/>
      <c r="P269" s="41"/>
      <c r="R269" s="41">
        <v>594</v>
      </c>
      <c r="S269" s="41"/>
      <c r="T269" s="41">
        <v>0</v>
      </c>
      <c r="U269" s="41"/>
      <c r="V269" s="41"/>
      <c r="Y269" s="33"/>
      <c r="Z269" s="37"/>
    </row>
    <row r="270" spans="1:26" ht="12.75">
      <c r="A270" s="33"/>
      <c r="B270" s="37"/>
      <c r="Y270" s="33"/>
      <c r="Z270" s="37"/>
    </row>
    <row r="271" spans="1:26" ht="12.75">
      <c r="A271" s="33"/>
      <c r="B271" s="37"/>
      <c r="C271" s="39" t="s">
        <v>71</v>
      </c>
      <c r="E271" s="39" t="s">
        <v>278</v>
      </c>
      <c r="J271" s="39" t="s">
        <v>63</v>
      </c>
      <c r="L271" s="39" t="s">
        <v>279</v>
      </c>
      <c r="S271" s="40">
        <v>594</v>
      </c>
      <c r="U271" s="40">
        <v>0</v>
      </c>
      <c r="V271" s="40"/>
      <c r="X271" s="40">
        <v>52572.6</v>
      </c>
      <c r="Y271" s="33"/>
      <c r="Z271" s="37"/>
    </row>
    <row r="272" spans="1:26" ht="12.75">
      <c r="A272" s="33"/>
      <c r="B272" s="37"/>
      <c r="C272" s="38" t="s">
        <v>74</v>
      </c>
      <c r="L272" s="39" t="s">
        <v>66</v>
      </c>
      <c r="N272" s="41">
        <v>594</v>
      </c>
      <c r="O272" s="41"/>
      <c r="P272" s="41"/>
      <c r="R272" s="41">
        <v>594</v>
      </c>
      <c r="S272" s="41"/>
      <c r="T272" s="41">
        <v>0</v>
      </c>
      <c r="U272" s="41"/>
      <c r="V272" s="41"/>
      <c r="Y272" s="33"/>
      <c r="Z272" s="37"/>
    </row>
    <row r="273" spans="1:26" ht="12.75">
      <c r="A273" s="33"/>
      <c r="B273" s="37"/>
      <c r="Y273" s="33"/>
      <c r="Z273" s="37"/>
    </row>
    <row r="274" spans="1:26" ht="12.75">
      <c r="A274" s="33"/>
      <c r="B274" s="37"/>
      <c r="C274" s="39" t="s">
        <v>75</v>
      </c>
      <c r="E274" s="39" t="s">
        <v>76</v>
      </c>
      <c r="J274" s="39" t="s">
        <v>77</v>
      </c>
      <c r="L274" s="39" t="s">
        <v>78</v>
      </c>
      <c r="S274" s="40">
        <v>0</v>
      </c>
      <c r="U274" s="40">
        <v>43498.8</v>
      </c>
      <c r="V274" s="40"/>
      <c r="X274" s="40">
        <v>9073.8</v>
      </c>
      <c r="Y274" s="33"/>
      <c r="Z274" s="37"/>
    </row>
    <row r="275" spans="1:26" ht="12.75">
      <c r="A275" s="33"/>
      <c r="B275" s="37"/>
      <c r="C275" s="39" t="s">
        <v>75</v>
      </c>
      <c r="E275" s="39" t="s">
        <v>280</v>
      </c>
      <c r="J275" s="39" t="s">
        <v>63</v>
      </c>
      <c r="L275" s="39" t="s">
        <v>281</v>
      </c>
      <c r="S275" s="40">
        <v>6244.2</v>
      </c>
      <c r="U275" s="40">
        <v>0</v>
      </c>
      <c r="V275" s="40"/>
      <c r="X275" s="40">
        <v>15318</v>
      </c>
      <c r="Y275" s="33"/>
      <c r="Z275" s="37"/>
    </row>
    <row r="276" spans="1:26" ht="12.75">
      <c r="A276" s="33"/>
      <c r="B276" s="37"/>
      <c r="C276" s="39" t="s">
        <v>75</v>
      </c>
      <c r="E276" s="39" t="s">
        <v>282</v>
      </c>
      <c r="J276" s="39" t="s">
        <v>63</v>
      </c>
      <c r="L276" s="39" t="s">
        <v>283</v>
      </c>
      <c r="S276" s="40">
        <v>594</v>
      </c>
      <c r="U276" s="40">
        <v>0</v>
      </c>
      <c r="V276" s="40"/>
      <c r="X276" s="40">
        <v>15912</v>
      </c>
      <c r="Y276" s="33"/>
      <c r="Z276" s="37"/>
    </row>
    <row r="277" spans="1:26" ht="12.75">
      <c r="A277" s="33"/>
      <c r="B277" s="37"/>
      <c r="C277" s="38" t="s">
        <v>81</v>
      </c>
      <c r="L277" s="39" t="s">
        <v>66</v>
      </c>
      <c r="N277" s="41">
        <v>-36660.6</v>
      </c>
      <c r="O277" s="41"/>
      <c r="P277" s="41"/>
      <c r="R277" s="41">
        <v>6838.2</v>
      </c>
      <c r="S277" s="41"/>
      <c r="T277" s="41">
        <v>43498.8</v>
      </c>
      <c r="U277" s="41"/>
      <c r="V277" s="41"/>
      <c r="Y277" s="33"/>
      <c r="Z277" s="37"/>
    </row>
    <row r="278" spans="1:26" ht="12.75">
      <c r="A278" s="33"/>
      <c r="B278" s="37"/>
      <c r="Y278" s="33"/>
      <c r="Z278" s="37"/>
    </row>
    <row r="279" spans="1:26" ht="12.75">
      <c r="A279" s="33"/>
      <c r="B279" s="37"/>
      <c r="C279" s="39" t="s">
        <v>82</v>
      </c>
      <c r="E279" s="39" t="s">
        <v>284</v>
      </c>
      <c r="J279" s="39" t="s">
        <v>63</v>
      </c>
      <c r="L279" s="39" t="s">
        <v>285</v>
      </c>
      <c r="S279" s="40">
        <v>594</v>
      </c>
      <c r="U279" s="40">
        <v>0</v>
      </c>
      <c r="V279" s="40"/>
      <c r="X279" s="40">
        <v>16506</v>
      </c>
      <c r="Y279" s="33"/>
      <c r="Z279" s="37"/>
    </row>
    <row r="280" spans="1:26" ht="12.75">
      <c r="A280" s="33"/>
      <c r="B280" s="37"/>
      <c r="C280" s="38" t="s">
        <v>85</v>
      </c>
      <c r="L280" s="39" t="s">
        <v>66</v>
      </c>
      <c r="N280" s="41">
        <v>594</v>
      </c>
      <c r="O280" s="41"/>
      <c r="P280" s="41"/>
      <c r="R280" s="41">
        <v>594</v>
      </c>
      <c r="S280" s="41"/>
      <c r="T280" s="41">
        <v>0</v>
      </c>
      <c r="U280" s="41"/>
      <c r="V280" s="41"/>
      <c r="Y280" s="33"/>
      <c r="Z280" s="37"/>
    </row>
    <row r="281" spans="1:26" ht="12.75">
      <c r="A281" s="33"/>
      <c r="B281" s="37"/>
      <c r="Y281" s="33"/>
      <c r="Z281" s="37"/>
    </row>
    <row r="282" spans="1:26" ht="12.75">
      <c r="A282" s="33"/>
      <c r="B282" s="37"/>
      <c r="C282" s="39" t="s">
        <v>86</v>
      </c>
      <c r="E282" s="39" t="s">
        <v>286</v>
      </c>
      <c r="J282" s="39" t="s">
        <v>63</v>
      </c>
      <c r="L282" s="39" t="s">
        <v>287</v>
      </c>
      <c r="S282" s="40">
        <v>594</v>
      </c>
      <c r="U282" s="40">
        <v>0</v>
      </c>
      <c r="V282" s="40"/>
      <c r="X282" s="40">
        <v>17100</v>
      </c>
      <c r="Y282" s="33"/>
      <c r="Z282" s="37"/>
    </row>
    <row r="283" spans="1:26" ht="12.75">
      <c r="A283" s="33"/>
      <c r="B283" s="37"/>
      <c r="C283" s="38" t="s">
        <v>89</v>
      </c>
      <c r="L283" s="39" t="s">
        <v>66</v>
      </c>
      <c r="N283" s="41">
        <v>594</v>
      </c>
      <c r="O283" s="41"/>
      <c r="P283" s="41"/>
      <c r="R283" s="41">
        <v>594</v>
      </c>
      <c r="S283" s="41"/>
      <c r="T283" s="41">
        <v>0</v>
      </c>
      <c r="U283" s="41"/>
      <c r="V283" s="41"/>
      <c r="Y283" s="33"/>
      <c r="Z283" s="37"/>
    </row>
    <row r="284" spans="1:26" ht="12.75">
      <c r="A284" s="33"/>
      <c r="B284" s="37"/>
      <c r="Y284" s="33"/>
      <c r="Z284" s="37"/>
    </row>
    <row r="285" spans="1:26" ht="12.75">
      <c r="A285" s="33"/>
      <c r="B285" s="37"/>
      <c r="C285" s="39" t="s">
        <v>90</v>
      </c>
      <c r="E285" s="39" t="s">
        <v>288</v>
      </c>
      <c r="J285" s="39" t="s">
        <v>63</v>
      </c>
      <c r="L285" s="39" t="s">
        <v>289</v>
      </c>
      <c r="S285" s="40">
        <v>6244.2</v>
      </c>
      <c r="U285" s="40">
        <v>0</v>
      </c>
      <c r="V285" s="40"/>
      <c r="X285" s="40">
        <v>23344.2</v>
      </c>
      <c r="Y285" s="33"/>
      <c r="Z285" s="37"/>
    </row>
    <row r="286" spans="1:26" ht="12.75">
      <c r="A286" s="33"/>
      <c r="B286" s="37"/>
      <c r="C286" s="39" t="s">
        <v>90</v>
      </c>
      <c r="E286" s="39" t="s">
        <v>290</v>
      </c>
      <c r="J286" s="39" t="s">
        <v>63</v>
      </c>
      <c r="L286" s="39" t="s">
        <v>291</v>
      </c>
      <c r="S286" s="40">
        <v>594</v>
      </c>
      <c r="U286" s="40">
        <v>0</v>
      </c>
      <c r="V286" s="40"/>
      <c r="X286" s="40">
        <v>23938.2</v>
      </c>
      <c r="Y286" s="33"/>
      <c r="Z286" s="37"/>
    </row>
    <row r="287" spans="1:26" ht="12.75">
      <c r="A287" s="33"/>
      <c r="B287" s="37"/>
      <c r="C287" s="38" t="s">
        <v>93</v>
      </c>
      <c r="L287" s="39" t="s">
        <v>66</v>
      </c>
      <c r="N287" s="41">
        <v>6838.2</v>
      </c>
      <c r="O287" s="41"/>
      <c r="P287" s="41"/>
      <c r="R287" s="41">
        <v>6838.2</v>
      </c>
      <c r="S287" s="41"/>
      <c r="T287" s="41">
        <v>0</v>
      </c>
      <c r="U287" s="41"/>
      <c r="V287" s="41"/>
      <c r="Y287" s="33"/>
      <c r="Z287" s="37"/>
    </row>
    <row r="288" spans="1:26" ht="12.75">
      <c r="A288" s="33"/>
      <c r="B288" s="37"/>
      <c r="Y288" s="33"/>
      <c r="Z288" s="37"/>
    </row>
    <row r="289" spans="1:26" ht="12.75">
      <c r="A289" s="33"/>
      <c r="B289" s="37"/>
      <c r="C289" s="39" t="s">
        <v>94</v>
      </c>
      <c r="E289" s="39" t="s">
        <v>292</v>
      </c>
      <c r="J289" s="39" t="s">
        <v>63</v>
      </c>
      <c r="L289" s="39" t="s">
        <v>293</v>
      </c>
      <c r="S289" s="40">
        <v>594</v>
      </c>
      <c r="U289" s="40">
        <v>0</v>
      </c>
      <c r="V289" s="40"/>
      <c r="X289" s="40">
        <v>24532.2</v>
      </c>
      <c r="Y289" s="33"/>
      <c r="Z289" s="37"/>
    </row>
    <row r="290" spans="1:26" ht="12.75">
      <c r="A290" s="33"/>
      <c r="B290" s="37"/>
      <c r="C290" s="38" t="s">
        <v>97</v>
      </c>
      <c r="L290" s="39" t="s">
        <v>66</v>
      </c>
      <c r="N290" s="41">
        <v>594</v>
      </c>
      <c r="O290" s="41"/>
      <c r="P290" s="41"/>
      <c r="R290" s="41">
        <v>594</v>
      </c>
      <c r="S290" s="41"/>
      <c r="T290" s="41">
        <v>0</v>
      </c>
      <c r="U290" s="41"/>
      <c r="V290" s="41"/>
      <c r="Y290" s="33"/>
      <c r="Z290" s="37"/>
    </row>
    <row r="291" spans="1:26" ht="12.75">
      <c r="A291" s="33"/>
      <c r="B291" s="37"/>
      <c r="Y291" s="33"/>
      <c r="Z291" s="37"/>
    </row>
    <row r="292" spans="1:26" ht="12.75">
      <c r="A292" s="33"/>
      <c r="B292" s="37"/>
      <c r="C292" s="39" t="s">
        <v>98</v>
      </c>
      <c r="E292" s="39" t="s">
        <v>294</v>
      </c>
      <c r="J292" s="39" t="s">
        <v>63</v>
      </c>
      <c r="L292" s="39" t="s">
        <v>295</v>
      </c>
      <c r="S292" s="40">
        <v>594</v>
      </c>
      <c r="U292" s="40">
        <v>0</v>
      </c>
      <c r="V292" s="40"/>
      <c r="X292" s="40">
        <v>25126.2</v>
      </c>
      <c r="Y292" s="33"/>
      <c r="Z292" s="37"/>
    </row>
    <row r="293" spans="1:26" ht="12.75">
      <c r="A293" s="33"/>
      <c r="B293" s="37"/>
      <c r="C293" s="38" t="s">
        <v>101</v>
      </c>
      <c r="L293" s="39" t="s">
        <v>66</v>
      </c>
      <c r="N293" s="41">
        <v>594</v>
      </c>
      <c r="O293" s="41"/>
      <c r="P293" s="41"/>
      <c r="R293" s="41">
        <v>594</v>
      </c>
      <c r="S293" s="41"/>
      <c r="T293" s="41">
        <v>0</v>
      </c>
      <c r="U293" s="41"/>
      <c r="V293" s="41"/>
      <c r="Y293" s="33"/>
      <c r="Z293" s="37"/>
    </row>
    <row r="294" spans="1:26" ht="12.75">
      <c r="A294" s="33"/>
      <c r="B294" s="37"/>
      <c r="Y294" s="33"/>
      <c r="Z294" s="37"/>
    </row>
    <row r="295" spans="1:26" ht="12.75">
      <c r="A295" s="33"/>
      <c r="B295" s="43"/>
      <c r="C295" s="29" t="s">
        <v>102</v>
      </c>
      <c r="D295" s="29"/>
      <c r="E295" s="29" t="s">
        <v>296</v>
      </c>
      <c r="F295" s="29"/>
      <c r="G295" s="29"/>
      <c r="H295" s="29"/>
      <c r="I295" s="29"/>
      <c r="J295" s="29" t="s">
        <v>63</v>
      </c>
      <c r="K295" s="29"/>
      <c r="L295" s="29" t="s">
        <v>297</v>
      </c>
      <c r="M295" s="29"/>
      <c r="N295" s="29"/>
      <c r="O295" s="29"/>
      <c r="P295" s="29"/>
      <c r="Q295" s="29"/>
      <c r="R295" s="29"/>
      <c r="S295" s="47">
        <v>6244.2</v>
      </c>
      <c r="T295" s="29"/>
      <c r="U295" s="47">
        <v>0</v>
      </c>
      <c r="V295" s="47"/>
      <c r="W295" s="29"/>
      <c r="X295" s="47">
        <v>31370.4</v>
      </c>
      <c r="Y295" s="44"/>
      <c r="Z295" s="37"/>
    </row>
    <row r="296" spans="2:25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1:26" ht="12.75">
      <c r="A297" s="33"/>
      <c r="B297" s="34"/>
      <c r="C297" s="35" t="s">
        <v>102</v>
      </c>
      <c r="D297" s="35"/>
      <c r="E297" s="35" t="s">
        <v>298</v>
      </c>
      <c r="F297" s="35"/>
      <c r="G297" s="35"/>
      <c r="H297" s="35"/>
      <c r="I297" s="35"/>
      <c r="J297" s="35" t="s">
        <v>63</v>
      </c>
      <c r="K297" s="35"/>
      <c r="L297" s="35" t="s">
        <v>299</v>
      </c>
      <c r="M297" s="35"/>
      <c r="N297" s="35"/>
      <c r="O297" s="35"/>
      <c r="P297" s="35"/>
      <c r="Q297" s="35"/>
      <c r="R297" s="35"/>
      <c r="S297" s="46">
        <v>594</v>
      </c>
      <c r="T297" s="35"/>
      <c r="U297" s="46">
        <v>0</v>
      </c>
      <c r="V297" s="46"/>
      <c r="W297" s="35"/>
      <c r="X297" s="46">
        <v>31964.4</v>
      </c>
      <c r="Y297" s="36"/>
      <c r="Z297" s="37"/>
    </row>
    <row r="298" spans="1:26" ht="12.75">
      <c r="A298" s="33"/>
      <c r="B298" s="37"/>
      <c r="C298" s="38" t="s">
        <v>105</v>
      </c>
      <c r="L298" s="39" t="s">
        <v>66</v>
      </c>
      <c r="N298" s="41">
        <v>6838.2</v>
      </c>
      <c r="O298" s="41"/>
      <c r="P298" s="41"/>
      <c r="R298" s="41">
        <v>6838.2</v>
      </c>
      <c r="S298" s="41"/>
      <c r="T298" s="41">
        <v>0</v>
      </c>
      <c r="U298" s="41"/>
      <c r="V298" s="41"/>
      <c r="Y298" s="33"/>
      <c r="Z298" s="37"/>
    </row>
    <row r="299" spans="1:26" ht="12.75">
      <c r="A299" s="33"/>
      <c r="B299" s="37"/>
      <c r="Y299" s="33"/>
      <c r="Z299" s="37"/>
    </row>
    <row r="300" spans="1:26" ht="12.75">
      <c r="A300" s="33"/>
      <c r="B300" s="37"/>
      <c r="C300" s="38" t="s">
        <v>267</v>
      </c>
      <c r="E300" s="38" t="s">
        <v>106</v>
      </c>
      <c r="R300" s="41">
        <v>75463.2</v>
      </c>
      <c r="S300" s="41"/>
      <c r="T300" s="41">
        <v>43498.8</v>
      </c>
      <c r="U300" s="41"/>
      <c r="V300" s="41"/>
      <c r="X300" s="42">
        <v>31964.4</v>
      </c>
      <c r="Y300" s="33"/>
      <c r="Z300" s="37"/>
    </row>
    <row r="301" spans="1:26" ht="12.75">
      <c r="A301" s="33"/>
      <c r="B301" s="43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44"/>
      <c r="Z301" s="37"/>
    </row>
    <row r="302" spans="1:26" ht="12.75">
      <c r="A302" s="33"/>
      <c r="B302" s="34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6"/>
      <c r="Z302" s="37"/>
    </row>
    <row r="303" spans="1:26" ht="12.75">
      <c r="A303" s="33"/>
      <c r="B303" s="37"/>
      <c r="C303" s="38" t="s">
        <v>300</v>
      </c>
      <c r="E303" s="38" t="s">
        <v>301</v>
      </c>
      <c r="Y303" s="33"/>
      <c r="Z303" s="37"/>
    </row>
    <row r="304" spans="1:26" ht="12.75">
      <c r="A304" s="33"/>
      <c r="B304" s="37"/>
      <c r="Y304" s="33"/>
      <c r="Z304" s="37"/>
    </row>
    <row r="305" spans="1:26" ht="12.75">
      <c r="A305" s="33"/>
      <c r="B305" s="37"/>
      <c r="C305" s="39" t="s">
        <v>58</v>
      </c>
      <c r="E305" s="39" t="s">
        <v>59</v>
      </c>
      <c r="L305" s="39" t="s">
        <v>60</v>
      </c>
      <c r="S305" s="40">
        <v>17031</v>
      </c>
      <c r="U305" s="40">
        <v>0</v>
      </c>
      <c r="V305" s="40"/>
      <c r="X305" s="40">
        <v>17031</v>
      </c>
      <c r="Y305" s="33"/>
      <c r="Z305" s="37"/>
    </row>
    <row r="306" spans="1:26" ht="12.75">
      <c r="A306" s="33"/>
      <c r="B306" s="37"/>
      <c r="C306" s="38" t="s">
        <v>65</v>
      </c>
      <c r="L306" s="39" t="s">
        <v>66</v>
      </c>
      <c r="N306" s="41">
        <v>17031</v>
      </c>
      <c r="O306" s="41"/>
      <c r="P306" s="41"/>
      <c r="R306" s="41">
        <v>17031</v>
      </c>
      <c r="S306" s="41"/>
      <c r="T306" s="41">
        <v>0</v>
      </c>
      <c r="U306" s="41"/>
      <c r="V306" s="41"/>
      <c r="Y306" s="33"/>
      <c r="Z306" s="37"/>
    </row>
    <row r="307" spans="1:26" ht="12.75">
      <c r="A307" s="33"/>
      <c r="B307" s="37"/>
      <c r="Y307" s="33"/>
      <c r="Z307" s="37"/>
    </row>
    <row r="308" spans="1:26" ht="12.75">
      <c r="A308" s="33"/>
      <c r="B308" s="37"/>
      <c r="C308" s="39" t="s">
        <v>75</v>
      </c>
      <c r="E308" s="39" t="s">
        <v>76</v>
      </c>
      <c r="J308" s="39" t="s">
        <v>77</v>
      </c>
      <c r="L308" s="39" t="s">
        <v>78</v>
      </c>
      <c r="S308" s="40">
        <v>0</v>
      </c>
      <c r="U308" s="40">
        <v>17031</v>
      </c>
      <c r="V308" s="40"/>
      <c r="X308" s="40">
        <v>0</v>
      </c>
      <c r="Y308" s="33"/>
      <c r="Z308" s="37"/>
    </row>
    <row r="309" spans="1:26" ht="12.75">
      <c r="A309" s="33"/>
      <c r="B309" s="37"/>
      <c r="C309" s="38" t="s">
        <v>81</v>
      </c>
      <c r="L309" s="39" t="s">
        <v>66</v>
      </c>
      <c r="N309" s="41">
        <v>-17031</v>
      </c>
      <c r="O309" s="41"/>
      <c r="P309" s="41"/>
      <c r="R309" s="41">
        <v>0</v>
      </c>
      <c r="S309" s="41"/>
      <c r="T309" s="41">
        <v>17031</v>
      </c>
      <c r="U309" s="41"/>
      <c r="V309" s="41"/>
      <c r="Y309" s="33"/>
      <c r="Z309" s="37"/>
    </row>
    <row r="310" spans="1:26" ht="12.75">
      <c r="A310" s="33"/>
      <c r="B310" s="37"/>
      <c r="Y310" s="33"/>
      <c r="Z310" s="37"/>
    </row>
    <row r="311" spans="1:26" ht="12.75">
      <c r="A311" s="33"/>
      <c r="B311" s="37"/>
      <c r="C311" s="39" t="s">
        <v>118</v>
      </c>
      <c r="E311" s="39" t="s">
        <v>302</v>
      </c>
      <c r="J311" s="39" t="s">
        <v>63</v>
      </c>
      <c r="L311" s="39" t="s">
        <v>303</v>
      </c>
      <c r="S311" s="40">
        <v>17632</v>
      </c>
      <c r="U311" s="40">
        <v>0</v>
      </c>
      <c r="V311" s="40"/>
      <c r="X311" s="40">
        <v>17632</v>
      </c>
      <c r="Y311" s="33"/>
      <c r="Z311" s="37"/>
    </row>
    <row r="312" spans="1:26" ht="12.75">
      <c r="A312" s="33"/>
      <c r="B312" s="37"/>
      <c r="C312" s="38" t="s">
        <v>89</v>
      </c>
      <c r="L312" s="39" t="s">
        <v>66</v>
      </c>
      <c r="N312" s="41">
        <v>17632</v>
      </c>
      <c r="O312" s="41"/>
      <c r="P312" s="41"/>
      <c r="R312" s="41">
        <v>17632</v>
      </c>
      <c r="S312" s="41"/>
      <c r="T312" s="41">
        <v>0</v>
      </c>
      <c r="U312" s="41"/>
      <c r="V312" s="41"/>
      <c r="Y312" s="33"/>
      <c r="Z312" s="37"/>
    </row>
    <row r="313" spans="1:26" ht="12.75">
      <c r="A313" s="33"/>
      <c r="B313" s="37"/>
      <c r="Y313" s="33"/>
      <c r="Z313" s="37"/>
    </row>
    <row r="314" spans="1:26" ht="12.75">
      <c r="A314" s="33"/>
      <c r="B314" s="37"/>
      <c r="C314" s="38" t="s">
        <v>300</v>
      </c>
      <c r="E314" s="38" t="s">
        <v>106</v>
      </c>
      <c r="R314" s="41">
        <v>34663</v>
      </c>
      <c r="S314" s="41"/>
      <c r="T314" s="41">
        <v>17031</v>
      </c>
      <c r="U314" s="41"/>
      <c r="V314" s="41"/>
      <c r="X314" s="42">
        <v>17632</v>
      </c>
      <c r="Y314" s="33"/>
      <c r="Z314" s="37"/>
    </row>
    <row r="315" spans="1:26" ht="12.75">
      <c r="A315" s="33"/>
      <c r="B315" s="43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44"/>
      <c r="Z315" s="37"/>
    </row>
    <row r="316" spans="1:26" ht="12.75">
      <c r="A316" s="33"/>
      <c r="B316" s="34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6"/>
      <c r="Z316" s="37"/>
    </row>
    <row r="317" spans="1:26" ht="12.75">
      <c r="A317" s="33"/>
      <c r="B317" s="37"/>
      <c r="C317" s="38" t="s">
        <v>304</v>
      </c>
      <c r="E317" s="38" t="s">
        <v>15</v>
      </c>
      <c r="Y317" s="33"/>
      <c r="Z317" s="37"/>
    </row>
    <row r="318" spans="1:26" ht="12.75">
      <c r="A318" s="33"/>
      <c r="B318" s="37"/>
      <c r="Y318" s="33"/>
      <c r="Z318" s="37"/>
    </row>
    <row r="319" spans="1:26" ht="12.75">
      <c r="A319" s="33"/>
      <c r="B319" s="37"/>
      <c r="C319" s="39" t="s">
        <v>58</v>
      </c>
      <c r="E319" s="39" t="s">
        <v>59</v>
      </c>
      <c r="L319" s="39" t="s">
        <v>60</v>
      </c>
      <c r="S319" s="40">
        <v>29935.2</v>
      </c>
      <c r="U319" s="40">
        <v>0</v>
      </c>
      <c r="V319" s="40"/>
      <c r="X319" s="40">
        <v>29935.2</v>
      </c>
      <c r="Y319" s="33"/>
      <c r="Z319" s="37"/>
    </row>
    <row r="320" spans="1:26" ht="12.75">
      <c r="A320" s="33"/>
      <c r="B320" s="37"/>
      <c r="C320" s="39" t="s">
        <v>61</v>
      </c>
      <c r="E320" s="39" t="s">
        <v>305</v>
      </c>
      <c r="J320" s="39" t="s">
        <v>63</v>
      </c>
      <c r="L320" s="39" t="s">
        <v>306</v>
      </c>
      <c r="S320" s="40">
        <v>2972.52</v>
      </c>
      <c r="U320" s="40">
        <v>0</v>
      </c>
      <c r="V320" s="40"/>
      <c r="X320" s="40">
        <v>32907.719999999994</v>
      </c>
      <c r="Y320" s="33"/>
      <c r="Z320" s="37"/>
    </row>
    <row r="321" spans="1:26" ht="12.75">
      <c r="A321" s="33"/>
      <c r="B321" s="37"/>
      <c r="C321" s="38" t="s">
        <v>65</v>
      </c>
      <c r="L321" s="39" t="s">
        <v>66</v>
      </c>
      <c r="N321" s="41">
        <v>32907.719999999994</v>
      </c>
      <c r="O321" s="41"/>
      <c r="P321" s="41"/>
      <c r="R321" s="41">
        <v>32907.719999999994</v>
      </c>
      <c r="S321" s="41"/>
      <c r="T321" s="41">
        <v>0</v>
      </c>
      <c r="U321" s="41"/>
      <c r="V321" s="41"/>
      <c r="Y321" s="33"/>
      <c r="Z321" s="37"/>
    </row>
    <row r="322" spans="1:26" ht="12.75">
      <c r="A322" s="33"/>
      <c r="B322" s="37"/>
      <c r="Y322" s="33"/>
      <c r="Z322" s="37"/>
    </row>
    <row r="323" spans="1:26" ht="12.75">
      <c r="A323" s="33"/>
      <c r="B323" s="37"/>
      <c r="C323" s="39" t="s">
        <v>67</v>
      </c>
      <c r="E323" s="39" t="s">
        <v>307</v>
      </c>
      <c r="J323" s="39" t="s">
        <v>63</v>
      </c>
      <c r="L323" s="39" t="s">
        <v>308</v>
      </c>
      <c r="S323" s="40">
        <v>2972.52</v>
      </c>
      <c r="U323" s="40">
        <v>0</v>
      </c>
      <c r="V323" s="40"/>
      <c r="X323" s="40">
        <v>35880.24</v>
      </c>
      <c r="Y323" s="33"/>
      <c r="Z323" s="37"/>
    </row>
    <row r="324" spans="1:26" ht="12.75">
      <c r="A324" s="33"/>
      <c r="B324" s="37"/>
      <c r="C324" s="38" t="s">
        <v>70</v>
      </c>
      <c r="L324" s="39" t="s">
        <v>66</v>
      </c>
      <c r="N324" s="41">
        <v>2972.52</v>
      </c>
      <c r="O324" s="41"/>
      <c r="P324" s="41"/>
      <c r="R324" s="41">
        <v>2972.52</v>
      </c>
      <c r="S324" s="41"/>
      <c r="T324" s="41">
        <v>0</v>
      </c>
      <c r="U324" s="41"/>
      <c r="V324" s="41"/>
      <c r="Y324" s="33"/>
      <c r="Z324" s="37"/>
    </row>
    <row r="325" spans="1:26" ht="12.75">
      <c r="A325" s="33"/>
      <c r="B325" s="37"/>
      <c r="Y325" s="33"/>
      <c r="Z325" s="37"/>
    </row>
    <row r="326" spans="1:26" ht="12.75">
      <c r="A326" s="33"/>
      <c r="B326" s="37"/>
      <c r="C326" s="39" t="s">
        <v>71</v>
      </c>
      <c r="E326" s="39" t="s">
        <v>309</v>
      </c>
      <c r="J326" s="39" t="s">
        <v>63</v>
      </c>
      <c r="L326" s="39" t="s">
        <v>310</v>
      </c>
      <c r="S326" s="40">
        <v>2972.52</v>
      </c>
      <c r="U326" s="40">
        <v>0</v>
      </c>
      <c r="V326" s="40"/>
      <c r="X326" s="40">
        <v>38852.759999999995</v>
      </c>
      <c r="Y326" s="33"/>
      <c r="Z326" s="37"/>
    </row>
    <row r="327" spans="1:26" ht="12.75">
      <c r="A327" s="33"/>
      <c r="B327" s="37"/>
      <c r="C327" s="38" t="s">
        <v>74</v>
      </c>
      <c r="L327" s="39" t="s">
        <v>66</v>
      </c>
      <c r="N327" s="41">
        <v>2972.52</v>
      </c>
      <c r="O327" s="41"/>
      <c r="P327" s="41"/>
      <c r="R327" s="41">
        <v>2972.52</v>
      </c>
      <c r="S327" s="41"/>
      <c r="T327" s="41">
        <v>0</v>
      </c>
      <c r="U327" s="41"/>
      <c r="V327" s="41"/>
      <c r="Y327" s="33"/>
      <c r="Z327" s="37"/>
    </row>
    <row r="328" spans="1:26" ht="12.75">
      <c r="A328" s="33"/>
      <c r="B328" s="37"/>
      <c r="Y328" s="33"/>
      <c r="Z328" s="37"/>
    </row>
    <row r="329" spans="1:26" ht="12.75">
      <c r="A329" s="33"/>
      <c r="B329" s="37"/>
      <c r="C329" s="39" t="s">
        <v>75</v>
      </c>
      <c r="E329" s="39" t="s">
        <v>76</v>
      </c>
      <c r="J329" s="39" t="s">
        <v>77</v>
      </c>
      <c r="L329" s="39" t="s">
        <v>78</v>
      </c>
      <c r="S329" s="40">
        <v>0</v>
      </c>
      <c r="U329" s="40">
        <v>29935.2</v>
      </c>
      <c r="V329" s="40"/>
      <c r="X329" s="40">
        <v>8917.56</v>
      </c>
      <c r="Y329" s="33"/>
      <c r="Z329" s="37"/>
    </row>
    <row r="330" spans="1:26" ht="12.75">
      <c r="A330" s="33"/>
      <c r="B330" s="37"/>
      <c r="C330" s="39" t="s">
        <v>75</v>
      </c>
      <c r="E330" s="39" t="s">
        <v>311</v>
      </c>
      <c r="J330" s="39" t="s">
        <v>63</v>
      </c>
      <c r="L330" s="39" t="s">
        <v>312</v>
      </c>
      <c r="S330" s="40">
        <v>2972.52</v>
      </c>
      <c r="U330" s="40">
        <v>0</v>
      </c>
      <c r="V330" s="40"/>
      <c r="X330" s="40">
        <v>11890.08</v>
      </c>
      <c r="Y330" s="33"/>
      <c r="Z330" s="37"/>
    </row>
    <row r="331" spans="1:26" ht="12.75">
      <c r="A331" s="33"/>
      <c r="B331" s="37"/>
      <c r="C331" s="38" t="s">
        <v>81</v>
      </c>
      <c r="L331" s="39" t="s">
        <v>66</v>
      </c>
      <c r="N331" s="41">
        <v>-26962.68</v>
      </c>
      <c r="O331" s="41"/>
      <c r="P331" s="41"/>
      <c r="R331" s="41">
        <v>2972.52</v>
      </c>
      <c r="S331" s="41"/>
      <c r="T331" s="41">
        <v>29935.2</v>
      </c>
      <c r="U331" s="41"/>
      <c r="V331" s="41"/>
      <c r="Y331" s="33"/>
      <c r="Z331" s="37"/>
    </row>
    <row r="332" spans="1:26" ht="12.75">
      <c r="A332" s="33"/>
      <c r="B332" s="37"/>
      <c r="Y332" s="33"/>
      <c r="Z332" s="37"/>
    </row>
    <row r="333" spans="1:26" ht="12.75">
      <c r="A333" s="33"/>
      <c r="B333" s="37"/>
      <c r="C333" s="39" t="s">
        <v>82</v>
      </c>
      <c r="E333" s="39" t="s">
        <v>313</v>
      </c>
      <c r="J333" s="39" t="s">
        <v>63</v>
      </c>
      <c r="L333" s="39" t="s">
        <v>314</v>
      </c>
      <c r="S333" s="40">
        <v>2972.52</v>
      </c>
      <c r="U333" s="40">
        <v>0</v>
      </c>
      <c r="V333" s="40"/>
      <c r="X333" s="40">
        <v>14862.6</v>
      </c>
      <c r="Y333" s="33"/>
      <c r="Z333" s="37"/>
    </row>
    <row r="334" spans="1:26" ht="12.75">
      <c r="A334" s="33"/>
      <c r="B334" s="37"/>
      <c r="C334" s="38" t="s">
        <v>85</v>
      </c>
      <c r="L334" s="39" t="s">
        <v>66</v>
      </c>
      <c r="N334" s="41">
        <v>2972.52</v>
      </c>
      <c r="O334" s="41"/>
      <c r="P334" s="41"/>
      <c r="R334" s="41">
        <v>2972.52</v>
      </c>
      <c r="S334" s="41"/>
      <c r="T334" s="41">
        <v>0</v>
      </c>
      <c r="U334" s="41"/>
      <c r="V334" s="41"/>
      <c r="Y334" s="33"/>
      <c r="Z334" s="37"/>
    </row>
    <row r="335" spans="1:26" ht="12.75">
      <c r="A335" s="33"/>
      <c r="B335" s="37"/>
      <c r="Y335" s="33"/>
      <c r="Z335" s="37"/>
    </row>
    <row r="336" spans="1:26" ht="12.75">
      <c r="A336" s="33"/>
      <c r="B336" s="37"/>
      <c r="C336" s="39" t="s">
        <v>86</v>
      </c>
      <c r="E336" s="39" t="s">
        <v>315</v>
      </c>
      <c r="J336" s="39" t="s">
        <v>63</v>
      </c>
      <c r="L336" s="39" t="s">
        <v>316</v>
      </c>
      <c r="S336" s="40">
        <v>2972.52</v>
      </c>
      <c r="U336" s="40">
        <v>0</v>
      </c>
      <c r="V336" s="40"/>
      <c r="X336" s="40">
        <v>17835.12</v>
      </c>
      <c r="Y336" s="33"/>
      <c r="Z336" s="37"/>
    </row>
    <row r="337" spans="1:26" ht="12.75">
      <c r="A337" s="33"/>
      <c r="B337" s="37"/>
      <c r="C337" s="38" t="s">
        <v>89</v>
      </c>
      <c r="L337" s="39" t="s">
        <v>66</v>
      </c>
      <c r="N337" s="41">
        <v>2972.52</v>
      </c>
      <c r="O337" s="41"/>
      <c r="P337" s="41"/>
      <c r="R337" s="41">
        <v>2972.52</v>
      </c>
      <c r="S337" s="41"/>
      <c r="T337" s="41">
        <v>0</v>
      </c>
      <c r="U337" s="41"/>
      <c r="V337" s="41"/>
      <c r="Y337" s="33"/>
      <c r="Z337" s="37"/>
    </row>
    <row r="338" spans="1:26" ht="12.75">
      <c r="A338" s="33"/>
      <c r="B338" s="37"/>
      <c r="Y338" s="33"/>
      <c r="Z338" s="37"/>
    </row>
    <row r="339" spans="1:26" ht="12.75">
      <c r="A339" s="33"/>
      <c r="B339" s="37"/>
      <c r="C339" s="39" t="s">
        <v>90</v>
      </c>
      <c r="E339" s="39" t="s">
        <v>317</v>
      </c>
      <c r="J339" s="39" t="s">
        <v>63</v>
      </c>
      <c r="L339" s="39" t="s">
        <v>318</v>
      </c>
      <c r="S339" s="40">
        <v>2972.52</v>
      </c>
      <c r="U339" s="40">
        <v>0</v>
      </c>
      <c r="V339" s="40"/>
      <c r="X339" s="40">
        <v>20807.64</v>
      </c>
      <c r="Y339" s="33"/>
      <c r="Z339" s="37"/>
    </row>
    <row r="340" spans="1:26" ht="12.75">
      <c r="A340" s="33"/>
      <c r="B340" s="37"/>
      <c r="C340" s="39" t="s">
        <v>90</v>
      </c>
      <c r="E340" s="39" t="s">
        <v>319</v>
      </c>
      <c r="J340" s="39" t="s">
        <v>63</v>
      </c>
      <c r="L340" s="39" t="s">
        <v>318</v>
      </c>
      <c r="S340" s="40">
        <v>2972.52</v>
      </c>
      <c r="U340" s="40">
        <v>0</v>
      </c>
      <c r="V340" s="40"/>
      <c r="X340" s="40">
        <v>23780.16</v>
      </c>
      <c r="Y340" s="33"/>
      <c r="Z340" s="37"/>
    </row>
    <row r="341" spans="1:26" ht="12.75">
      <c r="A341" s="33"/>
      <c r="B341" s="37"/>
      <c r="C341" s="38" t="s">
        <v>93</v>
      </c>
      <c r="L341" s="39" t="s">
        <v>66</v>
      </c>
      <c r="N341" s="41">
        <v>5945.04</v>
      </c>
      <c r="O341" s="41"/>
      <c r="P341" s="41"/>
      <c r="R341" s="41">
        <v>5945.04</v>
      </c>
      <c r="S341" s="41"/>
      <c r="T341" s="41">
        <v>0</v>
      </c>
      <c r="U341" s="41"/>
      <c r="V341" s="41"/>
      <c r="Y341" s="33"/>
      <c r="Z341" s="37"/>
    </row>
    <row r="342" spans="1:26" ht="12.75">
      <c r="A342" s="33"/>
      <c r="B342" s="37"/>
      <c r="Y342" s="33"/>
      <c r="Z342" s="37"/>
    </row>
    <row r="343" spans="1:26" ht="12.75">
      <c r="A343" s="33"/>
      <c r="B343" s="37"/>
      <c r="C343" s="39" t="s">
        <v>98</v>
      </c>
      <c r="E343" s="39" t="s">
        <v>320</v>
      </c>
      <c r="J343" s="39" t="s">
        <v>63</v>
      </c>
      <c r="L343" s="39" t="s">
        <v>321</v>
      </c>
      <c r="S343" s="40">
        <v>11283.52</v>
      </c>
      <c r="U343" s="40">
        <v>0</v>
      </c>
      <c r="V343" s="40"/>
      <c r="X343" s="40">
        <v>35063.68</v>
      </c>
      <c r="Y343" s="33"/>
      <c r="Z343" s="37"/>
    </row>
    <row r="344" spans="1:26" ht="12.75">
      <c r="A344" s="33"/>
      <c r="B344" s="37"/>
      <c r="C344" s="38" t="s">
        <v>101</v>
      </c>
      <c r="L344" s="39" t="s">
        <v>66</v>
      </c>
      <c r="N344" s="41">
        <v>11283.52</v>
      </c>
      <c r="O344" s="41"/>
      <c r="P344" s="41"/>
      <c r="R344" s="41">
        <v>11283.52</v>
      </c>
      <c r="S344" s="41"/>
      <c r="T344" s="41">
        <v>0</v>
      </c>
      <c r="U344" s="41"/>
      <c r="V344" s="41"/>
      <c r="Y344" s="33"/>
      <c r="Z344" s="37"/>
    </row>
    <row r="345" spans="1:26" ht="12.75">
      <c r="A345" s="33"/>
      <c r="B345" s="37"/>
      <c r="Y345" s="33"/>
      <c r="Z345" s="37"/>
    </row>
    <row r="346" spans="1:26" ht="12.75">
      <c r="A346" s="33"/>
      <c r="B346" s="37"/>
      <c r="C346" s="39" t="s">
        <v>102</v>
      </c>
      <c r="E346" s="39" t="s">
        <v>322</v>
      </c>
      <c r="J346" s="39" t="s">
        <v>63</v>
      </c>
      <c r="L346" s="39" t="s">
        <v>323</v>
      </c>
      <c r="S346" s="40">
        <v>2972.52</v>
      </c>
      <c r="U346" s="40">
        <v>0</v>
      </c>
      <c r="V346" s="40"/>
      <c r="X346" s="40">
        <v>38036.2</v>
      </c>
      <c r="Y346" s="33"/>
      <c r="Z346" s="37"/>
    </row>
    <row r="347" spans="1:26" ht="12.75">
      <c r="A347" s="33"/>
      <c r="B347" s="37"/>
      <c r="C347" s="38" t="s">
        <v>105</v>
      </c>
      <c r="L347" s="39" t="s">
        <v>66</v>
      </c>
      <c r="N347" s="41">
        <v>2972.52</v>
      </c>
      <c r="O347" s="41"/>
      <c r="P347" s="41"/>
      <c r="R347" s="41">
        <v>2972.52</v>
      </c>
      <c r="S347" s="41"/>
      <c r="T347" s="41">
        <v>0</v>
      </c>
      <c r="U347" s="41"/>
      <c r="V347" s="41"/>
      <c r="Y347" s="33"/>
      <c r="Z347" s="37"/>
    </row>
    <row r="348" spans="1:26" ht="12.75">
      <c r="A348" s="33"/>
      <c r="B348" s="37"/>
      <c r="Y348" s="33"/>
      <c r="Z348" s="37"/>
    </row>
    <row r="349" spans="1:26" ht="12.75">
      <c r="A349" s="33"/>
      <c r="B349" s="37"/>
      <c r="C349" s="38" t="s">
        <v>304</v>
      </c>
      <c r="E349" s="38" t="s">
        <v>106</v>
      </c>
      <c r="R349" s="41">
        <v>67971.4</v>
      </c>
      <c r="S349" s="41"/>
      <c r="T349" s="41">
        <v>29935.2</v>
      </c>
      <c r="U349" s="41"/>
      <c r="V349" s="41"/>
      <c r="X349" s="42">
        <v>38036.2</v>
      </c>
      <c r="Y349" s="33"/>
      <c r="Z349" s="37"/>
    </row>
    <row r="350" spans="1:26" ht="12.75">
      <c r="A350" s="33"/>
      <c r="B350" s="43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44"/>
      <c r="Z350" s="37"/>
    </row>
    <row r="351" spans="1:26" ht="12.75">
      <c r="A351" s="33"/>
      <c r="B351" s="34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6"/>
      <c r="Z351" s="37"/>
    </row>
    <row r="352" spans="1:26" ht="12.75">
      <c r="A352" s="33"/>
      <c r="B352" s="37"/>
      <c r="C352" s="38" t="s">
        <v>324</v>
      </c>
      <c r="E352" s="38" t="s">
        <v>17</v>
      </c>
      <c r="Y352" s="33"/>
      <c r="Z352" s="37"/>
    </row>
    <row r="353" spans="1:26" ht="12.75">
      <c r="A353" s="33"/>
      <c r="B353" s="37"/>
      <c r="Y353" s="33"/>
      <c r="Z353" s="37"/>
    </row>
    <row r="354" spans="1:26" ht="12.75">
      <c r="A354" s="33"/>
      <c r="B354" s="37"/>
      <c r="C354" s="39" t="s">
        <v>58</v>
      </c>
      <c r="E354" s="39" t="s">
        <v>59</v>
      </c>
      <c r="L354" s="39" t="s">
        <v>60</v>
      </c>
      <c r="S354" s="40">
        <v>43017</v>
      </c>
      <c r="U354" s="40">
        <v>0</v>
      </c>
      <c r="V354" s="40"/>
      <c r="X354" s="40">
        <v>43017</v>
      </c>
      <c r="Y354" s="33"/>
      <c r="Z354" s="37"/>
    </row>
    <row r="355" spans="1:26" ht="12.75">
      <c r="A355" s="33"/>
      <c r="B355" s="37"/>
      <c r="C355" s="39" t="s">
        <v>61</v>
      </c>
      <c r="E355" s="39" t="s">
        <v>305</v>
      </c>
      <c r="J355" s="39" t="s">
        <v>63</v>
      </c>
      <c r="L355" s="39" t="s">
        <v>325</v>
      </c>
      <c r="S355" s="40">
        <v>276.47999999999996</v>
      </c>
      <c r="U355" s="40">
        <v>0</v>
      </c>
      <c r="V355" s="40"/>
      <c r="X355" s="40">
        <v>43293.48</v>
      </c>
      <c r="Y355" s="33"/>
      <c r="Z355" s="37"/>
    </row>
    <row r="356" spans="1:26" ht="12.75">
      <c r="A356" s="33"/>
      <c r="B356" s="37"/>
      <c r="C356" s="39" t="s">
        <v>61</v>
      </c>
      <c r="E356" s="39" t="s">
        <v>326</v>
      </c>
      <c r="J356" s="39" t="s">
        <v>63</v>
      </c>
      <c r="L356" s="39" t="s">
        <v>327</v>
      </c>
      <c r="S356" s="40">
        <v>4100</v>
      </c>
      <c r="U356" s="40">
        <v>0</v>
      </c>
      <c r="V356" s="40"/>
      <c r="X356" s="40">
        <v>47393.48</v>
      </c>
      <c r="Y356" s="33"/>
      <c r="Z356" s="37"/>
    </row>
    <row r="357" spans="1:26" ht="12.75">
      <c r="A357" s="33"/>
      <c r="B357" s="37"/>
      <c r="C357" s="38" t="s">
        <v>65</v>
      </c>
      <c r="L357" s="39" t="s">
        <v>66</v>
      </c>
      <c r="N357" s="41">
        <v>47393.48</v>
      </c>
      <c r="O357" s="41"/>
      <c r="P357" s="41"/>
      <c r="R357" s="41">
        <v>47393.48</v>
      </c>
      <c r="S357" s="41"/>
      <c r="T357" s="41">
        <v>0</v>
      </c>
      <c r="U357" s="41"/>
      <c r="V357" s="41"/>
      <c r="Y357" s="33"/>
      <c r="Z357" s="37"/>
    </row>
    <row r="358" spans="1:26" ht="12.75">
      <c r="A358" s="33"/>
      <c r="B358" s="37"/>
      <c r="Y358" s="33"/>
      <c r="Z358" s="37"/>
    </row>
    <row r="359" spans="1:26" ht="12.75">
      <c r="A359" s="33"/>
      <c r="B359" s="37"/>
      <c r="C359" s="39" t="s">
        <v>67</v>
      </c>
      <c r="E359" s="39" t="s">
        <v>328</v>
      </c>
      <c r="J359" s="39" t="s">
        <v>63</v>
      </c>
      <c r="L359" s="39" t="s">
        <v>329</v>
      </c>
      <c r="S359" s="40">
        <v>4100</v>
      </c>
      <c r="U359" s="40">
        <v>0</v>
      </c>
      <c r="V359" s="40"/>
      <c r="X359" s="40">
        <v>51493.48</v>
      </c>
      <c r="Y359" s="33"/>
      <c r="Z359" s="37"/>
    </row>
    <row r="360" spans="1:26" ht="12.75">
      <c r="A360" s="33"/>
      <c r="B360" s="37"/>
      <c r="C360" s="39" t="s">
        <v>67</v>
      </c>
      <c r="E360" s="39" t="s">
        <v>307</v>
      </c>
      <c r="J360" s="39" t="s">
        <v>63</v>
      </c>
      <c r="L360" s="39" t="s">
        <v>330</v>
      </c>
      <c r="S360" s="40">
        <v>276.47999999999996</v>
      </c>
      <c r="U360" s="40">
        <v>0</v>
      </c>
      <c r="V360" s="40"/>
      <c r="X360" s="40">
        <v>51769.96</v>
      </c>
      <c r="Y360" s="33"/>
      <c r="Z360" s="37"/>
    </row>
    <row r="361" spans="1:26" ht="12.75">
      <c r="A361" s="33"/>
      <c r="B361" s="37"/>
      <c r="C361" s="38" t="s">
        <v>70</v>
      </c>
      <c r="L361" s="39" t="s">
        <v>66</v>
      </c>
      <c r="N361" s="41">
        <v>4376.48</v>
      </c>
      <c r="O361" s="41"/>
      <c r="P361" s="41"/>
      <c r="R361" s="41">
        <v>4376.48</v>
      </c>
      <c r="S361" s="41"/>
      <c r="T361" s="41">
        <v>0</v>
      </c>
      <c r="U361" s="41"/>
      <c r="V361" s="41"/>
      <c r="Y361" s="33"/>
      <c r="Z361" s="37"/>
    </row>
    <row r="362" spans="1:26" ht="12.75">
      <c r="A362" s="33"/>
      <c r="B362" s="37"/>
      <c r="Y362" s="33"/>
      <c r="Z362" s="37"/>
    </row>
    <row r="363" spans="1:26" ht="12.75">
      <c r="A363" s="33"/>
      <c r="B363" s="37"/>
      <c r="C363" s="39" t="s">
        <v>71</v>
      </c>
      <c r="E363" s="39" t="s">
        <v>331</v>
      </c>
      <c r="J363" s="39" t="s">
        <v>63</v>
      </c>
      <c r="L363" s="39" t="s">
        <v>332</v>
      </c>
      <c r="S363" s="40">
        <v>4100</v>
      </c>
      <c r="U363" s="40">
        <v>0</v>
      </c>
      <c r="V363" s="40"/>
      <c r="X363" s="40">
        <v>55869.96</v>
      </c>
      <c r="Y363" s="33"/>
      <c r="Z363" s="37"/>
    </row>
    <row r="364" spans="1:26" ht="12.75">
      <c r="A364" s="33"/>
      <c r="B364" s="37"/>
      <c r="C364" s="39" t="s">
        <v>71</v>
      </c>
      <c r="E364" s="39" t="s">
        <v>309</v>
      </c>
      <c r="J364" s="39" t="s">
        <v>63</v>
      </c>
      <c r="L364" s="39" t="s">
        <v>333</v>
      </c>
      <c r="S364" s="40">
        <v>276.47999999999996</v>
      </c>
      <c r="U364" s="40">
        <v>0</v>
      </c>
      <c r="V364" s="40"/>
      <c r="X364" s="40">
        <v>56146.44</v>
      </c>
      <c r="Y364" s="33"/>
      <c r="Z364" s="37"/>
    </row>
    <row r="365" spans="1:26" ht="12.75">
      <c r="A365" s="33"/>
      <c r="B365" s="37"/>
      <c r="C365" s="38" t="s">
        <v>74</v>
      </c>
      <c r="L365" s="39" t="s">
        <v>66</v>
      </c>
      <c r="N365" s="41">
        <v>4376.48</v>
      </c>
      <c r="O365" s="41"/>
      <c r="P365" s="41"/>
      <c r="R365" s="41">
        <v>4376.48</v>
      </c>
      <c r="S365" s="41"/>
      <c r="T365" s="41">
        <v>0</v>
      </c>
      <c r="U365" s="41"/>
      <c r="V365" s="41"/>
      <c r="Y365" s="33"/>
      <c r="Z365" s="37"/>
    </row>
    <row r="366" spans="1:26" ht="12.75">
      <c r="A366" s="33"/>
      <c r="B366" s="37"/>
      <c r="Y366" s="33"/>
      <c r="Z366" s="37"/>
    </row>
    <row r="367" spans="1:26" ht="12.75">
      <c r="A367" s="33"/>
      <c r="B367" s="37"/>
      <c r="C367" s="39" t="s">
        <v>75</v>
      </c>
      <c r="E367" s="39" t="s">
        <v>76</v>
      </c>
      <c r="J367" s="39" t="s">
        <v>77</v>
      </c>
      <c r="L367" s="39" t="s">
        <v>78</v>
      </c>
      <c r="S367" s="40">
        <v>0</v>
      </c>
      <c r="U367" s="40">
        <v>43017</v>
      </c>
      <c r="V367" s="40"/>
      <c r="X367" s="40">
        <v>13129.44</v>
      </c>
      <c r="Y367" s="33"/>
      <c r="Z367" s="37"/>
    </row>
    <row r="368" spans="1:26" ht="12.75">
      <c r="A368" s="33"/>
      <c r="B368" s="43"/>
      <c r="C368" s="29" t="s">
        <v>75</v>
      </c>
      <c r="D368" s="29"/>
      <c r="E368" s="29" t="s">
        <v>311</v>
      </c>
      <c r="F368" s="29"/>
      <c r="G368" s="29"/>
      <c r="H368" s="29"/>
      <c r="I368" s="29"/>
      <c r="J368" s="29" t="s">
        <v>63</v>
      </c>
      <c r="K368" s="29"/>
      <c r="L368" s="29" t="s">
        <v>334</v>
      </c>
      <c r="M368" s="29"/>
      <c r="N368" s="29"/>
      <c r="O368" s="29"/>
      <c r="P368" s="29"/>
      <c r="Q368" s="29"/>
      <c r="R368" s="29"/>
      <c r="S368" s="47">
        <v>276.47999999999996</v>
      </c>
      <c r="T368" s="29"/>
      <c r="U368" s="47">
        <v>0</v>
      </c>
      <c r="V368" s="47"/>
      <c r="W368" s="29"/>
      <c r="X368" s="47">
        <v>13405.92</v>
      </c>
      <c r="Y368" s="44"/>
      <c r="Z368" s="37"/>
    </row>
    <row r="369" spans="2:25" ht="12.7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</row>
    <row r="370" spans="1:26" ht="12.75">
      <c r="A370" s="33"/>
      <c r="B370" s="34"/>
      <c r="C370" s="35" t="s">
        <v>75</v>
      </c>
      <c r="D370" s="35"/>
      <c r="E370" s="35" t="s">
        <v>335</v>
      </c>
      <c r="F370" s="35"/>
      <c r="G370" s="35"/>
      <c r="H370" s="35"/>
      <c r="I370" s="35"/>
      <c r="J370" s="35" t="s">
        <v>63</v>
      </c>
      <c r="K370" s="35"/>
      <c r="L370" s="35" t="s">
        <v>336</v>
      </c>
      <c r="M370" s="35"/>
      <c r="N370" s="35"/>
      <c r="O370" s="35"/>
      <c r="P370" s="35"/>
      <c r="Q370" s="35"/>
      <c r="R370" s="35"/>
      <c r="S370" s="46">
        <v>4100</v>
      </c>
      <c r="T370" s="35"/>
      <c r="U370" s="46">
        <v>0</v>
      </c>
      <c r="V370" s="46"/>
      <c r="W370" s="35"/>
      <c r="X370" s="46">
        <v>17505.920000000002</v>
      </c>
      <c r="Y370" s="36"/>
      <c r="Z370" s="37"/>
    </row>
    <row r="371" spans="1:26" ht="12.75">
      <c r="A371" s="33"/>
      <c r="B371" s="37"/>
      <c r="C371" s="38" t="s">
        <v>81</v>
      </c>
      <c r="L371" s="39" t="s">
        <v>66</v>
      </c>
      <c r="N371" s="41">
        <v>-38640.52</v>
      </c>
      <c r="O371" s="41"/>
      <c r="P371" s="41"/>
      <c r="R371" s="41">
        <v>4376.48</v>
      </c>
      <c r="S371" s="41"/>
      <c r="T371" s="41">
        <v>43017</v>
      </c>
      <c r="U371" s="41"/>
      <c r="V371" s="41"/>
      <c r="Y371" s="33"/>
      <c r="Z371" s="37"/>
    </row>
    <row r="372" spans="1:26" ht="12.75">
      <c r="A372" s="33"/>
      <c r="B372" s="37"/>
      <c r="Y372" s="33"/>
      <c r="Z372" s="37"/>
    </row>
    <row r="373" spans="1:26" ht="12.75">
      <c r="A373" s="33"/>
      <c r="B373" s="37"/>
      <c r="C373" s="39" t="s">
        <v>82</v>
      </c>
      <c r="E373" s="39" t="s">
        <v>337</v>
      </c>
      <c r="J373" s="39" t="s">
        <v>63</v>
      </c>
      <c r="L373" s="39" t="s">
        <v>338</v>
      </c>
      <c r="S373" s="40">
        <v>4100</v>
      </c>
      <c r="U373" s="40">
        <v>0</v>
      </c>
      <c r="V373" s="40"/>
      <c r="X373" s="40">
        <v>21605.92</v>
      </c>
      <c r="Y373" s="33"/>
      <c r="Z373" s="37"/>
    </row>
    <row r="374" spans="1:26" ht="12.75">
      <c r="A374" s="33"/>
      <c r="B374" s="37"/>
      <c r="C374" s="39" t="s">
        <v>82</v>
      </c>
      <c r="E374" s="39" t="s">
        <v>313</v>
      </c>
      <c r="J374" s="39" t="s">
        <v>63</v>
      </c>
      <c r="L374" s="39" t="s">
        <v>339</v>
      </c>
      <c r="S374" s="40">
        <v>276.47999999999996</v>
      </c>
      <c r="U374" s="40">
        <v>0</v>
      </c>
      <c r="V374" s="40"/>
      <c r="X374" s="40">
        <v>21882.4</v>
      </c>
      <c r="Y374" s="33"/>
      <c r="Z374" s="37"/>
    </row>
    <row r="375" spans="1:26" ht="12.75">
      <c r="A375" s="33"/>
      <c r="B375" s="37"/>
      <c r="C375" s="38" t="s">
        <v>85</v>
      </c>
      <c r="L375" s="39" t="s">
        <v>66</v>
      </c>
      <c r="N375" s="41">
        <v>4376.48</v>
      </c>
      <c r="O375" s="41"/>
      <c r="P375" s="41"/>
      <c r="R375" s="41">
        <v>4376.48</v>
      </c>
      <c r="S375" s="41"/>
      <c r="T375" s="41">
        <v>0</v>
      </c>
      <c r="U375" s="41"/>
      <c r="V375" s="41"/>
      <c r="Y375" s="33"/>
      <c r="Z375" s="37"/>
    </row>
    <row r="376" spans="1:26" ht="12.75">
      <c r="A376" s="33"/>
      <c r="B376" s="37"/>
      <c r="Y376" s="33"/>
      <c r="Z376" s="37"/>
    </row>
    <row r="377" spans="1:26" ht="12.75">
      <c r="A377" s="33"/>
      <c r="B377" s="37"/>
      <c r="C377" s="39" t="s">
        <v>86</v>
      </c>
      <c r="E377" s="39" t="s">
        <v>315</v>
      </c>
      <c r="J377" s="39" t="s">
        <v>63</v>
      </c>
      <c r="L377" s="39" t="s">
        <v>340</v>
      </c>
      <c r="S377" s="40">
        <v>276.47999999999996</v>
      </c>
      <c r="U377" s="40">
        <v>0</v>
      </c>
      <c r="V377" s="40"/>
      <c r="X377" s="40">
        <v>22158.88</v>
      </c>
      <c r="Y377" s="33"/>
      <c r="Z377" s="37"/>
    </row>
    <row r="378" spans="1:26" ht="12.75">
      <c r="A378" s="33"/>
      <c r="B378" s="37"/>
      <c r="C378" s="38" t="s">
        <v>89</v>
      </c>
      <c r="L378" s="39" t="s">
        <v>66</v>
      </c>
      <c r="N378" s="41">
        <v>276.47999999999996</v>
      </c>
      <c r="O378" s="41"/>
      <c r="P378" s="41"/>
      <c r="R378" s="41">
        <v>276.47999999999996</v>
      </c>
      <c r="S378" s="41"/>
      <c r="T378" s="41">
        <v>0</v>
      </c>
      <c r="U378" s="41"/>
      <c r="V378" s="41"/>
      <c r="Y378" s="33"/>
      <c r="Z378" s="37"/>
    </row>
    <row r="379" spans="1:26" ht="12.75">
      <c r="A379" s="33"/>
      <c r="B379" s="37"/>
      <c r="Y379" s="33"/>
      <c r="Z379" s="37"/>
    </row>
    <row r="380" spans="1:26" ht="12.75">
      <c r="A380" s="33"/>
      <c r="B380" s="37"/>
      <c r="C380" s="39" t="s">
        <v>90</v>
      </c>
      <c r="E380" s="39" t="s">
        <v>317</v>
      </c>
      <c r="J380" s="39" t="s">
        <v>63</v>
      </c>
      <c r="L380" s="39" t="s">
        <v>341</v>
      </c>
      <c r="S380" s="40">
        <v>276.47999999999996</v>
      </c>
      <c r="U380" s="40">
        <v>0</v>
      </c>
      <c r="V380" s="40"/>
      <c r="X380" s="40">
        <v>22435.36</v>
      </c>
      <c r="Y380" s="33"/>
      <c r="Z380" s="37"/>
    </row>
    <row r="381" spans="1:26" ht="12.75">
      <c r="A381" s="33"/>
      <c r="B381" s="37"/>
      <c r="C381" s="39" t="s">
        <v>90</v>
      </c>
      <c r="E381" s="39" t="s">
        <v>342</v>
      </c>
      <c r="J381" s="39" t="s">
        <v>63</v>
      </c>
      <c r="L381" s="39" t="s">
        <v>343</v>
      </c>
      <c r="S381" s="40">
        <v>4100</v>
      </c>
      <c r="U381" s="40">
        <v>0</v>
      </c>
      <c r="V381" s="40"/>
      <c r="X381" s="40">
        <v>26535.36</v>
      </c>
      <c r="Y381" s="33"/>
      <c r="Z381" s="37"/>
    </row>
    <row r="382" spans="1:26" ht="12.75">
      <c r="A382" s="33"/>
      <c r="B382" s="37"/>
      <c r="C382" s="39" t="s">
        <v>90</v>
      </c>
      <c r="E382" s="39" t="s">
        <v>319</v>
      </c>
      <c r="J382" s="39" t="s">
        <v>63</v>
      </c>
      <c r="L382" s="39" t="s">
        <v>341</v>
      </c>
      <c r="S382" s="40">
        <v>276.47999999999996</v>
      </c>
      <c r="U382" s="40">
        <v>0</v>
      </c>
      <c r="V382" s="40"/>
      <c r="X382" s="40">
        <v>26811.84</v>
      </c>
      <c r="Y382" s="33"/>
      <c r="Z382" s="37"/>
    </row>
    <row r="383" spans="1:26" ht="12.75">
      <c r="A383" s="33"/>
      <c r="B383" s="37"/>
      <c r="C383" s="38" t="s">
        <v>93</v>
      </c>
      <c r="L383" s="39" t="s">
        <v>66</v>
      </c>
      <c r="N383" s="41">
        <v>4652.96</v>
      </c>
      <c r="O383" s="41"/>
      <c r="P383" s="41"/>
      <c r="R383" s="41">
        <v>4652.96</v>
      </c>
      <c r="S383" s="41"/>
      <c r="T383" s="41">
        <v>0</v>
      </c>
      <c r="U383" s="41"/>
      <c r="V383" s="41"/>
      <c r="Y383" s="33"/>
      <c r="Z383" s="37"/>
    </row>
    <row r="384" spans="1:26" ht="12.75">
      <c r="A384" s="33"/>
      <c r="B384" s="37"/>
      <c r="Y384" s="33"/>
      <c r="Z384" s="37"/>
    </row>
    <row r="385" spans="1:26" ht="12.75">
      <c r="A385" s="33"/>
      <c r="B385" s="37"/>
      <c r="C385" s="39" t="s">
        <v>98</v>
      </c>
      <c r="E385" s="39" t="s">
        <v>344</v>
      </c>
      <c r="J385" s="39" t="s">
        <v>63</v>
      </c>
      <c r="L385" s="39" t="s">
        <v>345</v>
      </c>
      <c r="S385" s="40">
        <v>4100</v>
      </c>
      <c r="U385" s="40">
        <v>0</v>
      </c>
      <c r="V385" s="40"/>
      <c r="X385" s="40">
        <v>30911.84</v>
      </c>
      <c r="Y385" s="33"/>
      <c r="Z385" s="37"/>
    </row>
    <row r="386" spans="1:26" ht="12.75">
      <c r="A386" s="33"/>
      <c r="B386" s="37"/>
      <c r="C386" s="39" t="s">
        <v>98</v>
      </c>
      <c r="E386" s="39" t="s">
        <v>320</v>
      </c>
      <c r="J386" s="39" t="s">
        <v>63</v>
      </c>
      <c r="L386" s="39" t="s">
        <v>346</v>
      </c>
      <c r="S386" s="40">
        <v>276.47999999999996</v>
      </c>
      <c r="U386" s="40">
        <v>0</v>
      </c>
      <c r="V386" s="40"/>
      <c r="X386" s="40">
        <v>31188.32</v>
      </c>
      <c r="Y386" s="33"/>
      <c r="Z386" s="37"/>
    </row>
    <row r="387" spans="1:26" ht="12.75">
      <c r="A387" s="33"/>
      <c r="B387" s="37"/>
      <c r="C387" s="38" t="s">
        <v>101</v>
      </c>
      <c r="L387" s="39" t="s">
        <v>66</v>
      </c>
      <c r="N387" s="41">
        <v>4376.48</v>
      </c>
      <c r="O387" s="41"/>
      <c r="P387" s="41"/>
      <c r="R387" s="41">
        <v>4376.48</v>
      </c>
      <c r="S387" s="41"/>
      <c r="T387" s="41">
        <v>0</v>
      </c>
      <c r="U387" s="41"/>
      <c r="V387" s="41"/>
      <c r="Y387" s="33"/>
      <c r="Z387" s="37"/>
    </row>
    <row r="388" spans="1:26" ht="12.75">
      <c r="A388" s="33"/>
      <c r="B388" s="37"/>
      <c r="Y388" s="33"/>
      <c r="Z388" s="37"/>
    </row>
    <row r="389" spans="1:26" ht="12.75">
      <c r="A389" s="33"/>
      <c r="B389" s="37"/>
      <c r="C389" s="39" t="s">
        <v>102</v>
      </c>
      <c r="E389" s="39" t="s">
        <v>322</v>
      </c>
      <c r="J389" s="39" t="s">
        <v>63</v>
      </c>
      <c r="L389" s="39" t="s">
        <v>347</v>
      </c>
      <c r="S389" s="40">
        <v>276.47999999999996</v>
      </c>
      <c r="U389" s="40">
        <v>0</v>
      </c>
      <c r="V389" s="40"/>
      <c r="X389" s="40">
        <v>31464.8</v>
      </c>
      <c r="Y389" s="33"/>
      <c r="Z389" s="37"/>
    </row>
    <row r="390" spans="1:26" ht="12.75">
      <c r="A390" s="33"/>
      <c r="B390" s="37"/>
      <c r="C390" s="38" t="s">
        <v>105</v>
      </c>
      <c r="L390" s="39" t="s">
        <v>66</v>
      </c>
      <c r="N390" s="41">
        <v>276.47999999999996</v>
      </c>
      <c r="O390" s="41"/>
      <c r="P390" s="41"/>
      <c r="R390" s="41">
        <v>276.47999999999996</v>
      </c>
      <c r="S390" s="41"/>
      <c r="T390" s="41">
        <v>0</v>
      </c>
      <c r="U390" s="41"/>
      <c r="V390" s="41"/>
      <c r="Y390" s="33"/>
      <c r="Z390" s="37"/>
    </row>
    <row r="391" spans="1:26" ht="12.75">
      <c r="A391" s="33"/>
      <c r="B391" s="37"/>
      <c r="Y391" s="33"/>
      <c r="Z391" s="37"/>
    </row>
    <row r="392" spans="1:26" ht="12.75">
      <c r="A392" s="33"/>
      <c r="B392" s="37"/>
      <c r="C392" s="38" t="s">
        <v>324</v>
      </c>
      <c r="E392" s="38" t="s">
        <v>106</v>
      </c>
      <c r="R392" s="41">
        <v>74481.8</v>
      </c>
      <c r="S392" s="41"/>
      <c r="T392" s="41">
        <v>43017</v>
      </c>
      <c r="U392" s="41"/>
      <c r="V392" s="41"/>
      <c r="X392" s="42">
        <v>31464.8</v>
      </c>
      <c r="Y392" s="33"/>
      <c r="Z392" s="37"/>
    </row>
    <row r="393" spans="1:26" ht="12.75">
      <c r="A393" s="33"/>
      <c r="B393" s="43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44"/>
      <c r="Z393" s="37"/>
    </row>
    <row r="394" spans="1:26" ht="12.75">
      <c r="A394" s="33"/>
      <c r="B394" s="34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6"/>
      <c r="Z394" s="37"/>
    </row>
    <row r="395" spans="1:26" ht="12.75">
      <c r="A395" s="33"/>
      <c r="B395" s="37"/>
      <c r="C395" s="38" t="s">
        <v>348</v>
      </c>
      <c r="E395" s="38" t="s">
        <v>349</v>
      </c>
      <c r="Y395" s="33"/>
      <c r="Z395" s="37"/>
    </row>
    <row r="396" spans="1:26" ht="12.75">
      <c r="A396" s="33"/>
      <c r="B396" s="37"/>
      <c r="Y396" s="33"/>
      <c r="Z396" s="37"/>
    </row>
    <row r="397" spans="1:26" ht="12.75">
      <c r="A397" s="33"/>
      <c r="B397" s="37"/>
      <c r="C397" s="39" t="s">
        <v>58</v>
      </c>
      <c r="E397" s="39" t="s">
        <v>59</v>
      </c>
      <c r="L397" s="39" t="s">
        <v>60</v>
      </c>
      <c r="S397" s="40">
        <v>2808</v>
      </c>
      <c r="U397" s="40">
        <v>0</v>
      </c>
      <c r="V397" s="40"/>
      <c r="X397" s="40">
        <v>2808</v>
      </c>
      <c r="Y397" s="33"/>
      <c r="Z397" s="37"/>
    </row>
    <row r="398" spans="1:26" ht="12.75">
      <c r="A398" s="33"/>
      <c r="B398" s="37"/>
      <c r="C398" s="39" t="s">
        <v>61</v>
      </c>
      <c r="E398" s="39" t="s">
        <v>305</v>
      </c>
      <c r="J398" s="39" t="s">
        <v>63</v>
      </c>
      <c r="L398" s="39" t="s">
        <v>350</v>
      </c>
      <c r="S398" s="40">
        <v>234</v>
      </c>
      <c r="U398" s="40">
        <v>0</v>
      </c>
      <c r="V398" s="40"/>
      <c r="X398" s="40">
        <v>3042</v>
      </c>
      <c r="Y398" s="33"/>
      <c r="Z398" s="37"/>
    </row>
    <row r="399" spans="1:26" ht="12.75">
      <c r="A399" s="33"/>
      <c r="B399" s="37"/>
      <c r="C399" s="38" t="s">
        <v>65</v>
      </c>
      <c r="L399" s="39" t="s">
        <v>66</v>
      </c>
      <c r="N399" s="41">
        <v>3042</v>
      </c>
      <c r="O399" s="41"/>
      <c r="P399" s="41"/>
      <c r="R399" s="41">
        <v>3042</v>
      </c>
      <c r="S399" s="41"/>
      <c r="T399" s="41">
        <v>0</v>
      </c>
      <c r="U399" s="41"/>
      <c r="V399" s="41"/>
      <c r="Y399" s="33"/>
      <c r="Z399" s="37"/>
    </row>
    <row r="400" spans="1:26" ht="12.75">
      <c r="A400" s="33"/>
      <c r="B400" s="37"/>
      <c r="Y400" s="33"/>
      <c r="Z400" s="37"/>
    </row>
    <row r="401" spans="1:26" ht="12.75">
      <c r="A401" s="33"/>
      <c r="B401" s="37"/>
      <c r="C401" s="39" t="s">
        <v>67</v>
      </c>
      <c r="E401" s="39" t="s">
        <v>307</v>
      </c>
      <c r="J401" s="39" t="s">
        <v>63</v>
      </c>
      <c r="L401" s="39" t="s">
        <v>351</v>
      </c>
      <c r="S401" s="40">
        <v>234</v>
      </c>
      <c r="U401" s="40">
        <v>0</v>
      </c>
      <c r="V401" s="40"/>
      <c r="X401" s="40">
        <v>3276</v>
      </c>
      <c r="Y401" s="33"/>
      <c r="Z401" s="37"/>
    </row>
    <row r="402" spans="1:26" ht="12.75">
      <c r="A402" s="33"/>
      <c r="B402" s="37"/>
      <c r="C402" s="38" t="s">
        <v>70</v>
      </c>
      <c r="L402" s="39" t="s">
        <v>66</v>
      </c>
      <c r="N402" s="41">
        <v>234</v>
      </c>
      <c r="O402" s="41"/>
      <c r="P402" s="41"/>
      <c r="R402" s="41">
        <v>234</v>
      </c>
      <c r="S402" s="41"/>
      <c r="T402" s="41">
        <v>0</v>
      </c>
      <c r="U402" s="41"/>
      <c r="V402" s="41"/>
      <c r="Y402" s="33"/>
      <c r="Z402" s="37"/>
    </row>
    <row r="403" spans="1:26" ht="12.75">
      <c r="A403" s="33"/>
      <c r="B403" s="37"/>
      <c r="Y403" s="33"/>
      <c r="Z403" s="37"/>
    </row>
    <row r="404" spans="1:26" ht="12.75">
      <c r="A404" s="33"/>
      <c r="B404" s="37"/>
      <c r="C404" s="39" t="s">
        <v>71</v>
      </c>
      <c r="E404" s="39" t="s">
        <v>309</v>
      </c>
      <c r="J404" s="39" t="s">
        <v>63</v>
      </c>
      <c r="L404" s="39" t="s">
        <v>352</v>
      </c>
      <c r="S404" s="40">
        <v>234</v>
      </c>
      <c r="U404" s="40">
        <v>0</v>
      </c>
      <c r="V404" s="40"/>
      <c r="X404" s="40">
        <v>3510</v>
      </c>
      <c r="Y404" s="33"/>
      <c r="Z404" s="37"/>
    </row>
    <row r="405" spans="1:26" ht="12.75">
      <c r="A405" s="33"/>
      <c r="B405" s="37"/>
      <c r="C405" s="38" t="s">
        <v>74</v>
      </c>
      <c r="L405" s="39" t="s">
        <v>66</v>
      </c>
      <c r="N405" s="41">
        <v>234</v>
      </c>
      <c r="O405" s="41"/>
      <c r="P405" s="41"/>
      <c r="R405" s="41">
        <v>234</v>
      </c>
      <c r="S405" s="41"/>
      <c r="T405" s="41">
        <v>0</v>
      </c>
      <c r="U405" s="41"/>
      <c r="V405" s="41"/>
      <c r="Y405" s="33"/>
      <c r="Z405" s="37"/>
    </row>
    <row r="406" spans="1:26" ht="12.75">
      <c r="A406" s="33"/>
      <c r="B406" s="37"/>
      <c r="Y406" s="33"/>
      <c r="Z406" s="37"/>
    </row>
    <row r="407" spans="1:26" ht="12.75">
      <c r="A407" s="33"/>
      <c r="B407" s="37"/>
      <c r="C407" s="39" t="s">
        <v>75</v>
      </c>
      <c r="E407" s="39" t="s">
        <v>76</v>
      </c>
      <c r="J407" s="39" t="s">
        <v>77</v>
      </c>
      <c r="L407" s="39" t="s">
        <v>78</v>
      </c>
      <c r="S407" s="40">
        <v>0</v>
      </c>
      <c r="U407" s="40">
        <v>2808</v>
      </c>
      <c r="V407" s="40"/>
      <c r="X407" s="40">
        <v>702</v>
      </c>
      <c r="Y407" s="33"/>
      <c r="Z407" s="37"/>
    </row>
    <row r="408" spans="1:26" ht="12.75">
      <c r="A408" s="33"/>
      <c r="B408" s="37"/>
      <c r="C408" s="39" t="s">
        <v>75</v>
      </c>
      <c r="E408" s="39" t="s">
        <v>311</v>
      </c>
      <c r="J408" s="39" t="s">
        <v>63</v>
      </c>
      <c r="L408" s="39" t="s">
        <v>353</v>
      </c>
      <c r="S408" s="40">
        <v>234</v>
      </c>
      <c r="U408" s="40">
        <v>0</v>
      </c>
      <c r="V408" s="40"/>
      <c r="X408" s="40">
        <v>936</v>
      </c>
      <c r="Y408" s="33"/>
      <c r="Z408" s="37"/>
    </row>
    <row r="409" spans="1:26" ht="12.75">
      <c r="A409" s="33"/>
      <c r="B409" s="37"/>
      <c r="C409" s="38" t="s">
        <v>81</v>
      </c>
      <c r="L409" s="39" t="s">
        <v>66</v>
      </c>
      <c r="N409" s="41">
        <v>-2574</v>
      </c>
      <c r="O409" s="41"/>
      <c r="P409" s="41"/>
      <c r="R409" s="41">
        <v>234</v>
      </c>
      <c r="S409" s="41"/>
      <c r="T409" s="41">
        <v>2808</v>
      </c>
      <c r="U409" s="41"/>
      <c r="V409" s="41"/>
      <c r="Y409" s="33"/>
      <c r="Z409" s="37"/>
    </row>
    <row r="410" spans="1:26" ht="12.75">
      <c r="A410" s="33"/>
      <c r="B410" s="37"/>
      <c r="Y410" s="33"/>
      <c r="Z410" s="37"/>
    </row>
    <row r="411" spans="1:26" ht="12.75">
      <c r="A411" s="33"/>
      <c r="B411" s="37"/>
      <c r="C411" s="39" t="s">
        <v>82</v>
      </c>
      <c r="E411" s="39" t="s">
        <v>313</v>
      </c>
      <c r="J411" s="39" t="s">
        <v>63</v>
      </c>
      <c r="L411" s="39" t="s">
        <v>354</v>
      </c>
      <c r="S411" s="40">
        <v>234</v>
      </c>
      <c r="U411" s="40">
        <v>0</v>
      </c>
      <c r="V411" s="40"/>
      <c r="X411" s="40">
        <v>1170</v>
      </c>
      <c r="Y411" s="33"/>
      <c r="Z411" s="37"/>
    </row>
    <row r="412" spans="1:26" ht="12.75">
      <c r="A412" s="33"/>
      <c r="B412" s="37"/>
      <c r="C412" s="38" t="s">
        <v>85</v>
      </c>
      <c r="L412" s="39" t="s">
        <v>66</v>
      </c>
      <c r="N412" s="41">
        <v>234</v>
      </c>
      <c r="O412" s="41"/>
      <c r="P412" s="41"/>
      <c r="R412" s="41">
        <v>234</v>
      </c>
      <c r="S412" s="41"/>
      <c r="T412" s="41">
        <v>0</v>
      </c>
      <c r="U412" s="41"/>
      <c r="V412" s="41"/>
      <c r="Y412" s="33"/>
      <c r="Z412" s="37"/>
    </row>
    <row r="413" spans="1:26" ht="12.75">
      <c r="A413" s="33"/>
      <c r="B413" s="37"/>
      <c r="Y413" s="33"/>
      <c r="Z413" s="37"/>
    </row>
    <row r="414" spans="1:26" ht="12.75">
      <c r="A414" s="33"/>
      <c r="B414" s="37"/>
      <c r="C414" s="39" t="s">
        <v>86</v>
      </c>
      <c r="E414" s="39" t="s">
        <v>315</v>
      </c>
      <c r="J414" s="39" t="s">
        <v>63</v>
      </c>
      <c r="L414" s="39" t="s">
        <v>355</v>
      </c>
      <c r="S414" s="40">
        <v>234</v>
      </c>
      <c r="U414" s="40">
        <v>0</v>
      </c>
      <c r="V414" s="40"/>
      <c r="X414" s="40">
        <v>1404</v>
      </c>
      <c r="Y414" s="33"/>
      <c r="Z414" s="37"/>
    </row>
    <row r="415" spans="1:26" ht="12.75">
      <c r="A415" s="33"/>
      <c r="B415" s="37"/>
      <c r="C415" s="38" t="s">
        <v>89</v>
      </c>
      <c r="L415" s="39" t="s">
        <v>66</v>
      </c>
      <c r="N415" s="41">
        <v>234</v>
      </c>
      <c r="O415" s="41"/>
      <c r="P415" s="41"/>
      <c r="R415" s="41">
        <v>234</v>
      </c>
      <c r="S415" s="41"/>
      <c r="T415" s="41">
        <v>0</v>
      </c>
      <c r="U415" s="41"/>
      <c r="V415" s="41"/>
      <c r="Y415" s="33"/>
      <c r="Z415" s="37"/>
    </row>
    <row r="416" spans="1:26" ht="12.75">
      <c r="A416" s="33"/>
      <c r="B416" s="37"/>
      <c r="Y416" s="33"/>
      <c r="Z416" s="37"/>
    </row>
    <row r="417" spans="1:26" ht="12.75">
      <c r="A417" s="33"/>
      <c r="B417" s="37"/>
      <c r="C417" s="39" t="s">
        <v>90</v>
      </c>
      <c r="E417" s="39" t="s">
        <v>317</v>
      </c>
      <c r="J417" s="39" t="s">
        <v>63</v>
      </c>
      <c r="L417" s="39" t="s">
        <v>356</v>
      </c>
      <c r="S417" s="40">
        <v>234</v>
      </c>
      <c r="U417" s="40">
        <v>0</v>
      </c>
      <c r="V417" s="40"/>
      <c r="X417" s="40">
        <v>1638</v>
      </c>
      <c r="Y417" s="33"/>
      <c r="Z417" s="37"/>
    </row>
    <row r="418" spans="1:26" ht="12.75">
      <c r="A418" s="33"/>
      <c r="B418" s="37"/>
      <c r="C418" s="39" t="s">
        <v>90</v>
      </c>
      <c r="E418" s="39" t="s">
        <v>319</v>
      </c>
      <c r="J418" s="39" t="s">
        <v>63</v>
      </c>
      <c r="L418" s="39" t="s">
        <v>356</v>
      </c>
      <c r="S418" s="40">
        <v>234</v>
      </c>
      <c r="U418" s="40">
        <v>0</v>
      </c>
      <c r="V418" s="40"/>
      <c r="X418" s="40">
        <v>1872</v>
      </c>
      <c r="Y418" s="33"/>
      <c r="Z418" s="37"/>
    </row>
    <row r="419" spans="1:26" ht="12.75">
      <c r="A419" s="33"/>
      <c r="B419" s="37"/>
      <c r="C419" s="38" t="s">
        <v>93</v>
      </c>
      <c r="L419" s="39" t="s">
        <v>66</v>
      </c>
      <c r="N419" s="41">
        <v>468</v>
      </c>
      <c r="O419" s="41"/>
      <c r="P419" s="41"/>
      <c r="R419" s="41">
        <v>468</v>
      </c>
      <c r="S419" s="41"/>
      <c r="T419" s="41">
        <v>0</v>
      </c>
      <c r="U419" s="41"/>
      <c r="V419" s="41"/>
      <c r="Y419" s="33"/>
      <c r="Z419" s="37"/>
    </row>
    <row r="420" spans="1:26" ht="12.75">
      <c r="A420" s="33"/>
      <c r="B420" s="37"/>
      <c r="Y420" s="33"/>
      <c r="Z420" s="37"/>
    </row>
    <row r="421" spans="1:26" ht="12.75">
      <c r="A421" s="33"/>
      <c r="B421" s="37"/>
      <c r="C421" s="39" t="s">
        <v>98</v>
      </c>
      <c r="E421" s="39" t="s">
        <v>320</v>
      </c>
      <c r="J421" s="39" t="s">
        <v>63</v>
      </c>
      <c r="L421" s="39" t="s">
        <v>357</v>
      </c>
      <c r="S421" s="40">
        <v>234</v>
      </c>
      <c r="U421" s="40">
        <v>0</v>
      </c>
      <c r="V421" s="40"/>
      <c r="X421" s="40">
        <v>2106</v>
      </c>
      <c r="Y421" s="33"/>
      <c r="Z421" s="37"/>
    </row>
    <row r="422" spans="1:26" ht="12.75">
      <c r="A422" s="33"/>
      <c r="B422" s="37"/>
      <c r="C422" s="38" t="s">
        <v>101</v>
      </c>
      <c r="L422" s="39" t="s">
        <v>66</v>
      </c>
      <c r="N422" s="41">
        <v>234</v>
      </c>
      <c r="O422" s="41"/>
      <c r="P422" s="41"/>
      <c r="R422" s="41">
        <v>234</v>
      </c>
      <c r="S422" s="41"/>
      <c r="T422" s="41">
        <v>0</v>
      </c>
      <c r="U422" s="41"/>
      <c r="V422" s="41"/>
      <c r="Y422" s="33"/>
      <c r="Z422" s="37"/>
    </row>
    <row r="423" spans="1:26" ht="12.75">
      <c r="A423" s="33"/>
      <c r="B423" s="37"/>
      <c r="Y423" s="33"/>
      <c r="Z423" s="37"/>
    </row>
    <row r="424" spans="1:26" ht="12.75">
      <c r="A424" s="33"/>
      <c r="B424" s="37"/>
      <c r="C424" s="39" t="s">
        <v>102</v>
      </c>
      <c r="E424" s="39" t="s">
        <v>322</v>
      </c>
      <c r="J424" s="39" t="s">
        <v>63</v>
      </c>
      <c r="L424" s="39" t="s">
        <v>358</v>
      </c>
      <c r="S424" s="40">
        <v>234</v>
      </c>
      <c r="U424" s="40">
        <v>0</v>
      </c>
      <c r="V424" s="40"/>
      <c r="X424" s="40">
        <v>2340</v>
      </c>
      <c r="Y424" s="33"/>
      <c r="Z424" s="37"/>
    </row>
    <row r="425" spans="1:26" ht="12.75">
      <c r="A425" s="33"/>
      <c r="B425" s="37"/>
      <c r="C425" s="38" t="s">
        <v>105</v>
      </c>
      <c r="L425" s="39" t="s">
        <v>66</v>
      </c>
      <c r="N425" s="41">
        <v>234</v>
      </c>
      <c r="O425" s="41"/>
      <c r="P425" s="41"/>
      <c r="R425" s="41">
        <v>234</v>
      </c>
      <c r="S425" s="41"/>
      <c r="T425" s="41">
        <v>0</v>
      </c>
      <c r="U425" s="41"/>
      <c r="V425" s="41"/>
      <c r="Y425" s="33"/>
      <c r="Z425" s="37"/>
    </row>
    <row r="426" spans="1:26" ht="12.75">
      <c r="A426" s="33"/>
      <c r="B426" s="37"/>
      <c r="Y426" s="33"/>
      <c r="Z426" s="37"/>
    </row>
    <row r="427" spans="1:26" ht="12.75">
      <c r="A427" s="33"/>
      <c r="B427" s="37"/>
      <c r="C427" s="38" t="s">
        <v>348</v>
      </c>
      <c r="E427" s="38" t="s">
        <v>106</v>
      </c>
      <c r="R427" s="41">
        <v>5148</v>
      </c>
      <c r="S427" s="41"/>
      <c r="T427" s="41">
        <v>2808</v>
      </c>
      <c r="U427" s="41"/>
      <c r="V427" s="41"/>
      <c r="X427" s="42">
        <v>2340</v>
      </c>
      <c r="Y427" s="33"/>
      <c r="Z427" s="37"/>
    </row>
    <row r="428" spans="1:26" ht="12.75">
      <c r="A428" s="33"/>
      <c r="B428" s="43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44"/>
      <c r="Z428" s="37"/>
    </row>
    <row r="429" spans="1:26" ht="12.75">
      <c r="A429" s="33"/>
      <c r="B429" s="34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6"/>
      <c r="Z429" s="37"/>
    </row>
    <row r="430" spans="1:26" ht="12.75">
      <c r="A430" s="33"/>
      <c r="B430" s="37"/>
      <c r="C430" s="38" t="s">
        <v>359</v>
      </c>
      <c r="E430" s="38" t="s">
        <v>360</v>
      </c>
      <c r="Y430" s="33"/>
      <c r="Z430" s="37"/>
    </row>
    <row r="431" spans="1:26" ht="12.75">
      <c r="A431" s="33"/>
      <c r="B431" s="37"/>
      <c r="Y431" s="33"/>
      <c r="Z431" s="37"/>
    </row>
    <row r="432" spans="1:26" ht="12.75">
      <c r="A432" s="33"/>
      <c r="B432" s="37"/>
      <c r="C432" s="39" t="s">
        <v>58</v>
      </c>
      <c r="E432" s="39" t="s">
        <v>59</v>
      </c>
      <c r="L432" s="39" t="s">
        <v>60</v>
      </c>
      <c r="S432" s="40">
        <v>40074</v>
      </c>
      <c r="U432" s="40">
        <v>0</v>
      </c>
      <c r="V432" s="40"/>
      <c r="X432" s="40">
        <v>40074</v>
      </c>
      <c r="Y432" s="33"/>
      <c r="Z432" s="37"/>
    </row>
    <row r="433" spans="1:26" ht="12.75">
      <c r="A433" s="33"/>
      <c r="B433" s="37"/>
      <c r="C433" s="39" t="s">
        <v>61</v>
      </c>
      <c r="E433" s="39" t="s">
        <v>305</v>
      </c>
      <c r="J433" s="39" t="s">
        <v>63</v>
      </c>
      <c r="L433" s="39" t="s">
        <v>361</v>
      </c>
      <c r="S433" s="40">
        <v>3108</v>
      </c>
      <c r="U433" s="40">
        <v>0</v>
      </c>
      <c r="V433" s="40"/>
      <c r="X433" s="40">
        <v>43182</v>
      </c>
      <c r="Y433" s="33"/>
      <c r="Z433" s="37"/>
    </row>
    <row r="434" spans="1:26" ht="12.75">
      <c r="A434" s="33"/>
      <c r="B434" s="37"/>
      <c r="C434" s="38" t="s">
        <v>65</v>
      </c>
      <c r="L434" s="39" t="s">
        <v>66</v>
      </c>
      <c r="N434" s="41">
        <v>43182</v>
      </c>
      <c r="O434" s="41"/>
      <c r="P434" s="41"/>
      <c r="R434" s="41">
        <v>43182</v>
      </c>
      <c r="S434" s="41"/>
      <c r="T434" s="41">
        <v>0</v>
      </c>
      <c r="U434" s="41"/>
      <c r="V434" s="41"/>
      <c r="Y434" s="33"/>
      <c r="Z434" s="37"/>
    </row>
    <row r="435" spans="1:26" ht="12.75">
      <c r="A435" s="33"/>
      <c r="B435" s="37"/>
      <c r="Y435" s="33"/>
      <c r="Z435" s="37"/>
    </row>
    <row r="436" spans="1:26" ht="12.75">
      <c r="A436" s="33"/>
      <c r="B436" s="37"/>
      <c r="C436" s="39" t="s">
        <v>67</v>
      </c>
      <c r="E436" s="39" t="s">
        <v>307</v>
      </c>
      <c r="J436" s="39" t="s">
        <v>63</v>
      </c>
      <c r="L436" s="39" t="s">
        <v>362</v>
      </c>
      <c r="S436" s="40">
        <v>3108</v>
      </c>
      <c r="U436" s="40">
        <v>0</v>
      </c>
      <c r="V436" s="40"/>
      <c r="X436" s="40">
        <v>46290</v>
      </c>
      <c r="Y436" s="33"/>
      <c r="Z436" s="37"/>
    </row>
    <row r="437" spans="1:26" ht="12.75">
      <c r="A437" s="33"/>
      <c r="B437" s="37"/>
      <c r="C437" s="38" t="s">
        <v>70</v>
      </c>
      <c r="L437" s="39" t="s">
        <v>66</v>
      </c>
      <c r="N437" s="41">
        <v>3108</v>
      </c>
      <c r="O437" s="41"/>
      <c r="P437" s="41"/>
      <c r="R437" s="41">
        <v>3108</v>
      </c>
      <c r="S437" s="41"/>
      <c r="T437" s="41">
        <v>0</v>
      </c>
      <c r="U437" s="41"/>
      <c r="V437" s="41"/>
      <c r="Y437" s="33"/>
      <c r="Z437" s="37"/>
    </row>
    <row r="438" spans="1:26" ht="12.75">
      <c r="A438" s="33"/>
      <c r="B438" s="37"/>
      <c r="Y438" s="33"/>
      <c r="Z438" s="37"/>
    </row>
    <row r="439" spans="1:26" ht="12.75">
      <c r="A439" s="33"/>
      <c r="B439" s="37"/>
      <c r="C439" s="39" t="s">
        <v>71</v>
      </c>
      <c r="E439" s="39" t="s">
        <v>309</v>
      </c>
      <c r="J439" s="39" t="s">
        <v>63</v>
      </c>
      <c r="L439" s="39" t="s">
        <v>363</v>
      </c>
      <c r="S439" s="40">
        <v>3108</v>
      </c>
      <c r="U439" s="40">
        <v>0</v>
      </c>
      <c r="V439" s="40"/>
      <c r="X439" s="40">
        <v>49398</v>
      </c>
      <c r="Y439" s="33"/>
      <c r="Z439" s="37"/>
    </row>
    <row r="440" spans="1:26" ht="12.75">
      <c r="A440" s="33"/>
      <c r="B440" s="37"/>
      <c r="C440" s="38" t="s">
        <v>74</v>
      </c>
      <c r="L440" s="39" t="s">
        <v>66</v>
      </c>
      <c r="N440" s="41">
        <v>3108</v>
      </c>
      <c r="O440" s="41"/>
      <c r="P440" s="41"/>
      <c r="R440" s="41">
        <v>3108</v>
      </c>
      <c r="S440" s="41"/>
      <c r="T440" s="41">
        <v>0</v>
      </c>
      <c r="U440" s="41"/>
      <c r="V440" s="41"/>
      <c r="Y440" s="33"/>
      <c r="Z440" s="37"/>
    </row>
    <row r="441" spans="1:26" ht="12.75">
      <c r="A441" s="33"/>
      <c r="B441" s="37"/>
      <c r="Y441" s="33"/>
      <c r="Z441" s="37"/>
    </row>
    <row r="442" spans="1:26" ht="12.75">
      <c r="A442" s="33"/>
      <c r="B442" s="43"/>
      <c r="C442" s="29" t="s">
        <v>75</v>
      </c>
      <c r="D442" s="29"/>
      <c r="E442" s="29" t="s">
        <v>76</v>
      </c>
      <c r="F442" s="29"/>
      <c r="G442" s="29"/>
      <c r="H442" s="29"/>
      <c r="I442" s="29"/>
      <c r="J442" s="29" t="s">
        <v>77</v>
      </c>
      <c r="K442" s="29"/>
      <c r="L442" s="29" t="s">
        <v>78</v>
      </c>
      <c r="M442" s="29"/>
      <c r="N442" s="29"/>
      <c r="O442" s="29"/>
      <c r="P442" s="29"/>
      <c r="Q442" s="29"/>
      <c r="R442" s="29"/>
      <c r="S442" s="47">
        <v>0</v>
      </c>
      <c r="T442" s="29"/>
      <c r="U442" s="47">
        <v>40074</v>
      </c>
      <c r="V442" s="47"/>
      <c r="W442" s="29"/>
      <c r="X442" s="47">
        <v>9324</v>
      </c>
      <c r="Y442" s="44"/>
      <c r="Z442" s="37"/>
    </row>
    <row r="443" spans="2:25" ht="12.7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</row>
    <row r="444" spans="1:26" ht="12.75">
      <c r="A444" s="33"/>
      <c r="B444" s="34"/>
      <c r="C444" s="35" t="s">
        <v>75</v>
      </c>
      <c r="D444" s="35"/>
      <c r="E444" s="35" t="s">
        <v>311</v>
      </c>
      <c r="F444" s="35"/>
      <c r="G444" s="35"/>
      <c r="H444" s="35"/>
      <c r="I444" s="35"/>
      <c r="J444" s="35" t="s">
        <v>63</v>
      </c>
      <c r="K444" s="35"/>
      <c r="L444" s="35" t="s">
        <v>364</v>
      </c>
      <c r="M444" s="35"/>
      <c r="N444" s="35"/>
      <c r="O444" s="35"/>
      <c r="P444" s="35"/>
      <c r="Q444" s="35"/>
      <c r="R444" s="35"/>
      <c r="S444" s="46">
        <v>3108</v>
      </c>
      <c r="T444" s="35"/>
      <c r="U444" s="46">
        <v>0</v>
      </c>
      <c r="V444" s="46"/>
      <c r="W444" s="35"/>
      <c r="X444" s="46">
        <v>12432</v>
      </c>
      <c r="Y444" s="36"/>
      <c r="Z444" s="37"/>
    </row>
    <row r="445" spans="1:26" ht="12.75">
      <c r="A445" s="33"/>
      <c r="B445" s="37"/>
      <c r="C445" s="38" t="s">
        <v>81</v>
      </c>
      <c r="L445" s="39" t="s">
        <v>66</v>
      </c>
      <c r="N445" s="41">
        <v>-36966</v>
      </c>
      <c r="O445" s="41"/>
      <c r="P445" s="41"/>
      <c r="R445" s="41">
        <v>3108</v>
      </c>
      <c r="S445" s="41"/>
      <c r="T445" s="41">
        <v>40074</v>
      </c>
      <c r="U445" s="41"/>
      <c r="V445" s="41"/>
      <c r="Y445" s="33"/>
      <c r="Z445" s="37"/>
    </row>
    <row r="446" spans="1:26" ht="12.75">
      <c r="A446" s="33"/>
      <c r="B446" s="37"/>
      <c r="Y446" s="33"/>
      <c r="Z446" s="37"/>
    </row>
    <row r="447" spans="1:26" ht="12.75">
      <c r="A447" s="33"/>
      <c r="B447" s="37"/>
      <c r="C447" s="39" t="s">
        <v>82</v>
      </c>
      <c r="E447" s="39" t="s">
        <v>313</v>
      </c>
      <c r="J447" s="39" t="s">
        <v>63</v>
      </c>
      <c r="L447" s="39" t="s">
        <v>365</v>
      </c>
      <c r="S447" s="40">
        <v>3108</v>
      </c>
      <c r="U447" s="40">
        <v>0</v>
      </c>
      <c r="V447" s="40"/>
      <c r="X447" s="40">
        <v>15540</v>
      </c>
      <c r="Y447" s="33"/>
      <c r="Z447" s="37"/>
    </row>
    <row r="448" spans="1:26" ht="12.75">
      <c r="A448" s="33"/>
      <c r="B448" s="37"/>
      <c r="C448" s="38" t="s">
        <v>85</v>
      </c>
      <c r="L448" s="39" t="s">
        <v>66</v>
      </c>
      <c r="N448" s="41">
        <v>3108</v>
      </c>
      <c r="O448" s="41"/>
      <c r="P448" s="41"/>
      <c r="R448" s="41">
        <v>3108</v>
      </c>
      <c r="S448" s="41"/>
      <c r="T448" s="41">
        <v>0</v>
      </c>
      <c r="U448" s="41"/>
      <c r="V448" s="41"/>
      <c r="Y448" s="33"/>
      <c r="Z448" s="37"/>
    </row>
    <row r="449" spans="1:26" ht="12.75">
      <c r="A449" s="33"/>
      <c r="B449" s="37"/>
      <c r="Y449" s="33"/>
      <c r="Z449" s="37"/>
    </row>
    <row r="450" spans="1:26" ht="12.75">
      <c r="A450" s="33"/>
      <c r="B450" s="37"/>
      <c r="C450" s="39" t="s">
        <v>86</v>
      </c>
      <c r="E450" s="39" t="s">
        <v>315</v>
      </c>
      <c r="J450" s="39" t="s">
        <v>63</v>
      </c>
      <c r="L450" s="39" t="s">
        <v>366</v>
      </c>
      <c r="S450" s="40">
        <v>3108</v>
      </c>
      <c r="U450" s="40">
        <v>0</v>
      </c>
      <c r="V450" s="40"/>
      <c r="X450" s="40">
        <v>18648</v>
      </c>
      <c r="Y450" s="33"/>
      <c r="Z450" s="37"/>
    </row>
    <row r="451" spans="1:26" ht="12.75">
      <c r="A451" s="33"/>
      <c r="B451" s="37"/>
      <c r="C451" s="38" t="s">
        <v>89</v>
      </c>
      <c r="L451" s="39" t="s">
        <v>66</v>
      </c>
      <c r="N451" s="41">
        <v>3108</v>
      </c>
      <c r="O451" s="41"/>
      <c r="P451" s="41"/>
      <c r="R451" s="41">
        <v>3108</v>
      </c>
      <c r="S451" s="41"/>
      <c r="T451" s="41">
        <v>0</v>
      </c>
      <c r="U451" s="41"/>
      <c r="V451" s="41"/>
      <c r="Y451" s="33"/>
      <c r="Z451" s="37"/>
    </row>
    <row r="452" spans="1:26" ht="12.75">
      <c r="A452" s="33"/>
      <c r="B452" s="37"/>
      <c r="Y452" s="33"/>
      <c r="Z452" s="37"/>
    </row>
    <row r="453" spans="1:26" ht="12.75">
      <c r="A453" s="33"/>
      <c r="B453" s="37"/>
      <c r="C453" s="39" t="s">
        <v>90</v>
      </c>
      <c r="E453" s="39" t="s">
        <v>317</v>
      </c>
      <c r="J453" s="39" t="s">
        <v>63</v>
      </c>
      <c r="L453" s="39" t="s">
        <v>367</v>
      </c>
      <c r="S453" s="40">
        <v>3108</v>
      </c>
      <c r="U453" s="40">
        <v>0</v>
      </c>
      <c r="V453" s="40"/>
      <c r="X453" s="40">
        <v>21756</v>
      </c>
      <c r="Y453" s="33"/>
      <c r="Z453" s="37"/>
    </row>
    <row r="454" spans="1:26" ht="12.75">
      <c r="A454" s="33"/>
      <c r="B454" s="37"/>
      <c r="C454" s="39" t="s">
        <v>90</v>
      </c>
      <c r="E454" s="39" t="s">
        <v>319</v>
      </c>
      <c r="J454" s="39" t="s">
        <v>63</v>
      </c>
      <c r="L454" s="39" t="s">
        <v>368</v>
      </c>
      <c r="S454" s="40">
        <v>3738</v>
      </c>
      <c r="U454" s="40">
        <v>0</v>
      </c>
      <c r="V454" s="40"/>
      <c r="X454" s="40">
        <v>25494</v>
      </c>
      <c r="Y454" s="33"/>
      <c r="Z454" s="37"/>
    </row>
    <row r="455" spans="1:26" ht="12.75">
      <c r="A455" s="33"/>
      <c r="B455" s="37"/>
      <c r="C455" s="38" t="s">
        <v>93</v>
      </c>
      <c r="L455" s="39" t="s">
        <v>66</v>
      </c>
      <c r="N455" s="41">
        <v>6846</v>
      </c>
      <c r="O455" s="41"/>
      <c r="P455" s="41"/>
      <c r="R455" s="41">
        <v>6846</v>
      </c>
      <c r="S455" s="41"/>
      <c r="T455" s="41">
        <v>0</v>
      </c>
      <c r="U455" s="41"/>
      <c r="V455" s="41"/>
      <c r="Y455" s="33"/>
      <c r="Z455" s="37"/>
    </row>
    <row r="456" spans="1:26" ht="12.75">
      <c r="A456" s="33"/>
      <c r="B456" s="37"/>
      <c r="Y456" s="33"/>
      <c r="Z456" s="37"/>
    </row>
    <row r="457" spans="1:26" ht="12.75">
      <c r="A457" s="33"/>
      <c r="B457" s="37"/>
      <c r="C457" s="39" t="s">
        <v>114</v>
      </c>
      <c r="E457" s="39" t="s">
        <v>369</v>
      </c>
      <c r="J457" s="39" t="s">
        <v>63</v>
      </c>
      <c r="L457" s="39" t="s">
        <v>370</v>
      </c>
      <c r="S457" s="40">
        <v>13771</v>
      </c>
      <c r="U457" s="40">
        <v>0</v>
      </c>
      <c r="V457" s="40"/>
      <c r="X457" s="40">
        <v>39265</v>
      </c>
      <c r="Y457" s="33"/>
      <c r="Z457" s="37"/>
    </row>
    <row r="458" spans="1:26" ht="12.75">
      <c r="A458" s="33"/>
      <c r="B458" s="37"/>
      <c r="C458" s="39" t="s">
        <v>98</v>
      </c>
      <c r="E458" s="39" t="s">
        <v>320</v>
      </c>
      <c r="J458" s="39" t="s">
        <v>63</v>
      </c>
      <c r="L458" s="39" t="s">
        <v>371</v>
      </c>
      <c r="S458" s="40">
        <v>3108</v>
      </c>
      <c r="U458" s="40">
        <v>0</v>
      </c>
      <c r="V458" s="40"/>
      <c r="X458" s="40">
        <v>42373</v>
      </c>
      <c r="Y458" s="33"/>
      <c r="Z458" s="37"/>
    </row>
    <row r="459" spans="1:26" ht="12.75">
      <c r="A459" s="33"/>
      <c r="B459" s="37"/>
      <c r="C459" s="38" t="s">
        <v>101</v>
      </c>
      <c r="L459" s="39" t="s">
        <v>66</v>
      </c>
      <c r="N459" s="41">
        <v>16879</v>
      </c>
      <c r="O459" s="41"/>
      <c r="P459" s="41"/>
      <c r="R459" s="41">
        <v>16879</v>
      </c>
      <c r="S459" s="41"/>
      <c r="T459" s="41">
        <v>0</v>
      </c>
      <c r="U459" s="41"/>
      <c r="V459" s="41"/>
      <c r="Y459" s="33"/>
      <c r="Z459" s="37"/>
    </row>
    <row r="460" spans="1:26" ht="12.75">
      <c r="A460" s="33"/>
      <c r="B460" s="37"/>
      <c r="Y460" s="33"/>
      <c r="Z460" s="37"/>
    </row>
    <row r="461" spans="1:26" ht="12.75">
      <c r="A461" s="33"/>
      <c r="B461" s="37"/>
      <c r="C461" s="39" t="s">
        <v>102</v>
      </c>
      <c r="E461" s="39" t="s">
        <v>322</v>
      </c>
      <c r="J461" s="39" t="s">
        <v>63</v>
      </c>
      <c r="L461" s="39" t="s">
        <v>372</v>
      </c>
      <c r="S461" s="40">
        <v>3108</v>
      </c>
      <c r="U461" s="40">
        <v>0</v>
      </c>
      <c r="V461" s="40"/>
      <c r="X461" s="40">
        <v>45481</v>
      </c>
      <c r="Y461" s="33"/>
      <c r="Z461" s="37"/>
    </row>
    <row r="462" spans="1:26" ht="12.75">
      <c r="A462" s="33"/>
      <c r="B462" s="37"/>
      <c r="C462" s="38" t="s">
        <v>105</v>
      </c>
      <c r="L462" s="39" t="s">
        <v>66</v>
      </c>
      <c r="N462" s="41">
        <v>3108</v>
      </c>
      <c r="O462" s="41"/>
      <c r="P462" s="41"/>
      <c r="R462" s="41">
        <v>3108</v>
      </c>
      <c r="S462" s="41"/>
      <c r="T462" s="41">
        <v>0</v>
      </c>
      <c r="U462" s="41"/>
      <c r="V462" s="41"/>
      <c r="Y462" s="33"/>
      <c r="Z462" s="37"/>
    </row>
    <row r="463" spans="1:26" ht="12.75">
      <c r="A463" s="33"/>
      <c r="B463" s="37"/>
      <c r="Y463" s="33"/>
      <c r="Z463" s="37"/>
    </row>
    <row r="464" spans="1:26" ht="12.75">
      <c r="A464" s="33"/>
      <c r="B464" s="37"/>
      <c r="C464" s="38" t="s">
        <v>359</v>
      </c>
      <c r="E464" s="38" t="s">
        <v>106</v>
      </c>
      <c r="R464" s="41">
        <v>85555</v>
      </c>
      <c r="S464" s="41"/>
      <c r="T464" s="41">
        <v>40074</v>
      </c>
      <c r="U464" s="41"/>
      <c r="V464" s="41"/>
      <c r="X464" s="42">
        <v>45481</v>
      </c>
      <c r="Y464" s="33"/>
      <c r="Z464" s="37"/>
    </row>
    <row r="465" spans="1:26" ht="12.75">
      <c r="A465" s="33"/>
      <c r="B465" s="43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44"/>
      <c r="Z465" s="37"/>
    </row>
    <row r="466" spans="1:26" ht="12.75">
      <c r="A466" s="33"/>
      <c r="B466" s="34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6"/>
      <c r="Z466" s="37"/>
    </row>
    <row r="467" spans="1:26" ht="12.75">
      <c r="A467" s="33"/>
      <c r="B467" s="37"/>
      <c r="C467" s="38" t="s">
        <v>373</v>
      </c>
      <c r="E467" s="38" t="s">
        <v>18</v>
      </c>
      <c r="Y467" s="33"/>
      <c r="Z467" s="37"/>
    </row>
    <row r="468" spans="1:26" ht="12.75">
      <c r="A468" s="33"/>
      <c r="B468" s="37"/>
      <c r="Y468" s="33"/>
      <c r="Z468" s="37"/>
    </row>
    <row r="469" spans="1:26" ht="12.75">
      <c r="A469" s="33"/>
      <c r="B469" s="37"/>
      <c r="C469" s="39" t="s">
        <v>58</v>
      </c>
      <c r="E469" s="39" t="s">
        <v>59</v>
      </c>
      <c r="L469" s="39" t="s">
        <v>60</v>
      </c>
      <c r="S469" s="40">
        <v>70848</v>
      </c>
      <c r="U469" s="40">
        <v>0</v>
      </c>
      <c r="V469" s="40"/>
      <c r="X469" s="40">
        <v>70848</v>
      </c>
      <c r="Y469" s="33"/>
      <c r="Z469" s="37"/>
    </row>
    <row r="470" spans="1:26" ht="12.75">
      <c r="A470" s="33"/>
      <c r="B470" s="37"/>
      <c r="C470" s="38" t="s">
        <v>65</v>
      </c>
      <c r="L470" s="39" t="s">
        <v>66</v>
      </c>
      <c r="N470" s="41">
        <v>70848</v>
      </c>
      <c r="O470" s="41"/>
      <c r="P470" s="41"/>
      <c r="R470" s="41">
        <v>70848</v>
      </c>
      <c r="S470" s="41"/>
      <c r="T470" s="41">
        <v>0</v>
      </c>
      <c r="U470" s="41"/>
      <c r="V470" s="41"/>
      <c r="Y470" s="33"/>
      <c r="Z470" s="37"/>
    </row>
    <row r="471" spans="1:26" ht="12.75">
      <c r="A471" s="33"/>
      <c r="B471" s="37"/>
      <c r="Y471" s="33"/>
      <c r="Z471" s="37"/>
    </row>
    <row r="472" spans="1:26" ht="12.75">
      <c r="A472" s="33"/>
      <c r="B472" s="37"/>
      <c r="C472" s="39" t="s">
        <v>75</v>
      </c>
      <c r="E472" s="39" t="s">
        <v>76</v>
      </c>
      <c r="J472" s="39" t="s">
        <v>77</v>
      </c>
      <c r="L472" s="39" t="s">
        <v>78</v>
      </c>
      <c r="S472" s="40">
        <v>0</v>
      </c>
      <c r="U472" s="40">
        <v>70848</v>
      </c>
      <c r="V472" s="40"/>
      <c r="X472" s="40">
        <v>0</v>
      </c>
      <c r="Y472" s="33"/>
      <c r="Z472" s="37"/>
    </row>
    <row r="473" spans="1:26" ht="12.75">
      <c r="A473" s="33"/>
      <c r="B473" s="37"/>
      <c r="C473" s="38" t="s">
        <v>81</v>
      </c>
      <c r="L473" s="39" t="s">
        <v>66</v>
      </c>
      <c r="N473" s="41">
        <v>-70848</v>
      </c>
      <c r="O473" s="41"/>
      <c r="P473" s="41"/>
      <c r="R473" s="41">
        <v>0</v>
      </c>
      <c r="S473" s="41"/>
      <c r="T473" s="41">
        <v>70848</v>
      </c>
      <c r="U473" s="41"/>
      <c r="V473" s="41"/>
      <c r="Y473" s="33"/>
      <c r="Z473" s="37"/>
    </row>
    <row r="474" spans="1:26" ht="12.75">
      <c r="A474" s="33"/>
      <c r="B474" s="37"/>
      <c r="Y474" s="33"/>
      <c r="Z474" s="37"/>
    </row>
    <row r="475" spans="1:26" ht="12.75">
      <c r="A475" s="33"/>
      <c r="B475" s="37"/>
      <c r="C475" s="39" t="s">
        <v>82</v>
      </c>
      <c r="E475" s="39" t="s">
        <v>374</v>
      </c>
      <c r="J475" s="39" t="s">
        <v>63</v>
      </c>
      <c r="L475" s="39" t="s">
        <v>375</v>
      </c>
      <c r="S475" s="40">
        <v>35424</v>
      </c>
      <c r="U475" s="40">
        <v>0</v>
      </c>
      <c r="V475" s="40"/>
      <c r="X475" s="40">
        <v>35424</v>
      </c>
      <c r="Y475" s="33"/>
      <c r="Z475" s="37"/>
    </row>
    <row r="476" spans="1:26" ht="12.75">
      <c r="A476" s="33"/>
      <c r="B476" s="37"/>
      <c r="C476" s="38" t="s">
        <v>85</v>
      </c>
      <c r="L476" s="39" t="s">
        <v>66</v>
      </c>
      <c r="N476" s="41">
        <v>35424</v>
      </c>
      <c r="O476" s="41"/>
      <c r="P476" s="41"/>
      <c r="R476" s="41">
        <v>35424</v>
      </c>
      <c r="S476" s="41"/>
      <c r="T476" s="41">
        <v>0</v>
      </c>
      <c r="U476" s="41"/>
      <c r="V476" s="41"/>
      <c r="Y476" s="33"/>
      <c r="Z476" s="37"/>
    </row>
    <row r="477" spans="1:26" ht="12.75">
      <c r="A477" s="33"/>
      <c r="B477" s="37"/>
      <c r="Y477" s="33"/>
      <c r="Z477" s="37"/>
    </row>
    <row r="478" spans="1:26" ht="12.75">
      <c r="A478" s="33"/>
      <c r="B478" s="37"/>
      <c r="C478" s="39" t="s">
        <v>376</v>
      </c>
      <c r="E478" s="39" t="s">
        <v>377</v>
      </c>
      <c r="J478" s="39" t="s">
        <v>77</v>
      </c>
      <c r="L478" s="39" t="s">
        <v>378</v>
      </c>
      <c r="S478" s="40">
        <v>702</v>
      </c>
      <c r="U478" s="40">
        <v>0</v>
      </c>
      <c r="V478" s="40"/>
      <c r="X478" s="40">
        <v>36126</v>
      </c>
      <c r="Y478" s="33"/>
      <c r="Z478" s="37"/>
    </row>
    <row r="479" spans="1:26" ht="12.75">
      <c r="A479" s="33"/>
      <c r="B479" s="37"/>
      <c r="C479" s="38" t="s">
        <v>379</v>
      </c>
      <c r="L479" s="39" t="s">
        <v>66</v>
      </c>
      <c r="N479" s="41">
        <v>702</v>
      </c>
      <c r="O479" s="41"/>
      <c r="P479" s="41"/>
      <c r="R479" s="41">
        <v>702</v>
      </c>
      <c r="S479" s="41"/>
      <c r="T479" s="41">
        <v>0</v>
      </c>
      <c r="U479" s="41"/>
      <c r="V479" s="41"/>
      <c r="Y479" s="33"/>
      <c r="Z479" s="37"/>
    </row>
    <row r="480" spans="1:26" ht="12.75">
      <c r="A480" s="33"/>
      <c r="B480" s="37"/>
      <c r="Y480" s="33"/>
      <c r="Z480" s="37"/>
    </row>
    <row r="481" spans="1:26" ht="12.75">
      <c r="A481" s="33"/>
      <c r="B481" s="37"/>
      <c r="C481" s="38" t="s">
        <v>373</v>
      </c>
      <c r="E481" s="38" t="s">
        <v>106</v>
      </c>
      <c r="R481" s="41">
        <v>106974</v>
      </c>
      <c r="S481" s="41"/>
      <c r="T481" s="41">
        <v>70848</v>
      </c>
      <c r="U481" s="41"/>
      <c r="V481" s="41"/>
      <c r="X481" s="42">
        <v>36126</v>
      </c>
      <c r="Y481" s="33"/>
      <c r="Z481" s="37"/>
    </row>
    <row r="482" spans="1:26" ht="12.75">
      <c r="A482" s="33"/>
      <c r="B482" s="43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44"/>
      <c r="Z482" s="37"/>
    </row>
    <row r="483" spans="1:26" ht="12.75">
      <c r="A483" s="33"/>
      <c r="B483" s="34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6"/>
      <c r="Z483" s="37"/>
    </row>
    <row r="484" spans="1:26" ht="12.75">
      <c r="A484" s="33"/>
      <c r="B484" s="37"/>
      <c r="C484" s="38" t="s">
        <v>380</v>
      </c>
      <c r="E484" s="38" t="s">
        <v>381</v>
      </c>
      <c r="Y484" s="33"/>
      <c r="Z484" s="37"/>
    </row>
    <row r="485" spans="1:26" ht="12.75">
      <c r="A485" s="33"/>
      <c r="B485" s="37"/>
      <c r="Y485" s="33"/>
      <c r="Z485" s="37"/>
    </row>
    <row r="486" spans="1:26" ht="12.75">
      <c r="A486" s="33"/>
      <c r="B486" s="37"/>
      <c r="C486" s="39" t="s">
        <v>58</v>
      </c>
      <c r="E486" s="39" t="s">
        <v>59</v>
      </c>
      <c r="L486" s="39" t="s">
        <v>60</v>
      </c>
      <c r="S486" s="40">
        <v>54648</v>
      </c>
      <c r="U486" s="40">
        <v>0</v>
      </c>
      <c r="V486" s="40"/>
      <c r="X486" s="40">
        <v>54648</v>
      </c>
      <c r="Y486" s="33"/>
      <c r="Z486" s="37"/>
    </row>
    <row r="487" spans="1:26" ht="12.75">
      <c r="A487" s="33"/>
      <c r="B487" s="37"/>
      <c r="C487" s="38" t="s">
        <v>65</v>
      </c>
      <c r="L487" s="39" t="s">
        <v>66</v>
      </c>
      <c r="N487" s="41">
        <v>54648</v>
      </c>
      <c r="O487" s="41"/>
      <c r="P487" s="41"/>
      <c r="R487" s="41">
        <v>54648</v>
      </c>
      <c r="S487" s="41"/>
      <c r="T487" s="41">
        <v>0</v>
      </c>
      <c r="U487" s="41"/>
      <c r="V487" s="41"/>
      <c r="Y487" s="33"/>
      <c r="Z487" s="37"/>
    </row>
    <row r="488" spans="1:26" ht="12.75">
      <c r="A488" s="33"/>
      <c r="B488" s="37"/>
      <c r="Y488" s="33"/>
      <c r="Z488" s="37"/>
    </row>
    <row r="489" spans="1:26" ht="12.75">
      <c r="A489" s="33"/>
      <c r="B489" s="37"/>
      <c r="C489" s="39" t="s">
        <v>109</v>
      </c>
      <c r="E489" s="39" t="s">
        <v>382</v>
      </c>
      <c r="J489" s="39" t="s">
        <v>63</v>
      </c>
      <c r="L489" s="39" t="s">
        <v>383</v>
      </c>
      <c r="S489" s="40">
        <v>4554</v>
      </c>
      <c r="U489" s="40">
        <v>0</v>
      </c>
      <c r="V489" s="40"/>
      <c r="X489" s="40">
        <v>59202</v>
      </c>
      <c r="Y489" s="33"/>
      <c r="Z489" s="37"/>
    </row>
    <row r="490" spans="1:26" ht="12.75">
      <c r="A490" s="33"/>
      <c r="B490" s="37"/>
      <c r="C490" s="39" t="s">
        <v>109</v>
      </c>
      <c r="E490" s="39" t="s">
        <v>384</v>
      </c>
      <c r="J490" s="39" t="s">
        <v>63</v>
      </c>
      <c r="L490" s="39" t="s">
        <v>385</v>
      </c>
      <c r="S490" s="40">
        <v>4554</v>
      </c>
      <c r="U490" s="40">
        <v>0</v>
      </c>
      <c r="V490" s="40"/>
      <c r="X490" s="40">
        <v>63756</v>
      </c>
      <c r="Y490" s="33"/>
      <c r="Z490" s="37"/>
    </row>
    <row r="491" spans="1:26" ht="12.75">
      <c r="A491" s="33"/>
      <c r="B491" s="37"/>
      <c r="C491" s="39" t="s">
        <v>71</v>
      </c>
      <c r="E491" s="39" t="s">
        <v>386</v>
      </c>
      <c r="J491" s="39" t="s">
        <v>63</v>
      </c>
      <c r="L491" s="39" t="s">
        <v>387</v>
      </c>
      <c r="S491" s="40">
        <v>4554</v>
      </c>
      <c r="U491" s="40">
        <v>0</v>
      </c>
      <c r="V491" s="40"/>
      <c r="X491" s="40">
        <v>68310</v>
      </c>
      <c r="Y491" s="33"/>
      <c r="Z491" s="37"/>
    </row>
    <row r="492" spans="1:26" ht="12.75">
      <c r="A492" s="33"/>
      <c r="B492" s="37"/>
      <c r="C492" s="38" t="s">
        <v>74</v>
      </c>
      <c r="L492" s="39" t="s">
        <v>66</v>
      </c>
      <c r="N492" s="41">
        <v>13662</v>
      </c>
      <c r="O492" s="41"/>
      <c r="P492" s="41"/>
      <c r="R492" s="41">
        <v>13662</v>
      </c>
      <c r="S492" s="41"/>
      <c r="T492" s="41">
        <v>0</v>
      </c>
      <c r="U492" s="41"/>
      <c r="V492" s="41"/>
      <c r="Y492" s="33"/>
      <c r="Z492" s="37"/>
    </row>
    <row r="493" spans="1:26" ht="12.75">
      <c r="A493" s="33"/>
      <c r="B493" s="37"/>
      <c r="Y493" s="33"/>
      <c r="Z493" s="37"/>
    </row>
    <row r="494" spans="1:26" ht="12.75">
      <c r="A494" s="33"/>
      <c r="B494" s="37"/>
      <c r="C494" s="39" t="s">
        <v>75</v>
      </c>
      <c r="E494" s="39" t="s">
        <v>76</v>
      </c>
      <c r="J494" s="39" t="s">
        <v>77</v>
      </c>
      <c r="L494" s="39" t="s">
        <v>78</v>
      </c>
      <c r="S494" s="40">
        <v>0</v>
      </c>
      <c r="U494" s="40">
        <v>54648</v>
      </c>
      <c r="V494" s="40"/>
      <c r="X494" s="40">
        <v>13662</v>
      </c>
      <c r="Y494" s="33"/>
      <c r="Z494" s="37"/>
    </row>
    <row r="495" spans="1:26" ht="12.75">
      <c r="A495" s="33"/>
      <c r="B495" s="37"/>
      <c r="C495" s="39" t="s">
        <v>75</v>
      </c>
      <c r="E495" s="39" t="s">
        <v>388</v>
      </c>
      <c r="J495" s="39" t="s">
        <v>63</v>
      </c>
      <c r="L495" s="39" t="s">
        <v>389</v>
      </c>
      <c r="S495" s="40">
        <v>4554</v>
      </c>
      <c r="U495" s="40">
        <v>0</v>
      </c>
      <c r="V495" s="40"/>
      <c r="X495" s="40">
        <v>18216</v>
      </c>
      <c r="Y495" s="33"/>
      <c r="Z495" s="37"/>
    </row>
    <row r="496" spans="1:26" ht="12.75">
      <c r="A496" s="33"/>
      <c r="B496" s="37"/>
      <c r="C496" s="38" t="s">
        <v>81</v>
      </c>
      <c r="L496" s="39" t="s">
        <v>66</v>
      </c>
      <c r="N496" s="41">
        <v>-50094</v>
      </c>
      <c r="O496" s="41"/>
      <c r="P496" s="41"/>
      <c r="R496" s="41">
        <v>4554</v>
      </c>
      <c r="S496" s="41"/>
      <c r="T496" s="41">
        <v>54648</v>
      </c>
      <c r="U496" s="41"/>
      <c r="V496" s="41"/>
      <c r="Y496" s="33"/>
      <c r="Z496" s="37"/>
    </row>
    <row r="497" spans="1:26" ht="12.75">
      <c r="A497" s="33"/>
      <c r="B497" s="37"/>
      <c r="Y497" s="33"/>
      <c r="Z497" s="37"/>
    </row>
    <row r="498" spans="1:26" ht="12.75">
      <c r="A498" s="33"/>
      <c r="B498" s="37"/>
      <c r="C498" s="39" t="s">
        <v>82</v>
      </c>
      <c r="E498" s="39" t="s">
        <v>390</v>
      </c>
      <c r="J498" s="39" t="s">
        <v>63</v>
      </c>
      <c r="L498" s="39" t="s">
        <v>391</v>
      </c>
      <c r="S498" s="40">
        <v>4554</v>
      </c>
      <c r="U498" s="40">
        <v>0</v>
      </c>
      <c r="V498" s="40"/>
      <c r="X498" s="40">
        <v>22770</v>
      </c>
      <c r="Y498" s="33"/>
      <c r="Z498" s="37"/>
    </row>
    <row r="499" spans="1:26" ht="12.75">
      <c r="A499" s="33"/>
      <c r="B499" s="37"/>
      <c r="C499" s="38" t="s">
        <v>85</v>
      </c>
      <c r="L499" s="39" t="s">
        <v>66</v>
      </c>
      <c r="N499" s="41">
        <v>4554</v>
      </c>
      <c r="O499" s="41"/>
      <c r="P499" s="41"/>
      <c r="R499" s="41">
        <v>4554</v>
      </c>
      <c r="S499" s="41"/>
      <c r="T499" s="41">
        <v>0</v>
      </c>
      <c r="U499" s="41"/>
      <c r="V499" s="41"/>
      <c r="Y499" s="33"/>
      <c r="Z499" s="37"/>
    </row>
    <row r="500" spans="1:26" ht="12.75">
      <c r="A500" s="33"/>
      <c r="B500" s="37"/>
      <c r="Y500" s="33"/>
      <c r="Z500" s="37"/>
    </row>
    <row r="501" spans="1:26" ht="12.75">
      <c r="A501" s="33"/>
      <c r="B501" s="37"/>
      <c r="C501" s="39" t="s">
        <v>86</v>
      </c>
      <c r="E501" s="39" t="s">
        <v>392</v>
      </c>
      <c r="J501" s="39" t="s">
        <v>63</v>
      </c>
      <c r="L501" s="39" t="s">
        <v>393</v>
      </c>
      <c r="S501" s="40">
        <v>4554</v>
      </c>
      <c r="U501" s="40">
        <v>0</v>
      </c>
      <c r="V501" s="40"/>
      <c r="X501" s="40">
        <v>27324</v>
      </c>
      <c r="Y501" s="33"/>
      <c r="Z501" s="37"/>
    </row>
    <row r="502" spans="1:26" ht="12.75">
      <c r="A502" s="33"/>
      <c r="B502" s="37"/>
      <c r="C502" s="38" t="s">
        <v>89</v>
      </c>
      <c r="L502" s="39" t="s">
        <v>66</v>
      </c>
      <c r="N502" s="41">
        <v>4554</v>
      </c>
      <c r="O502" s="41"/>
      <c r="P502" s="41"/>
      <c r="R502" s="41">
        <v>4554</v>
      </c>
      <c r="S502" s="41"/>
      <c r="T502" s="41">
        <v>0</v>
      </c>
      <c r="U502" s="41"/>
      <c r="V502" s="41"/>
      <c r="Y502" s="33"/>
      <c r="Z502" s="37"/>
    </row>
    <row r="503" spans="1:26" ht="12.75">
      <c r="A503" s="33"/>
      <c r="B503" s="37"/>
      <c r="Y503" s="33"/>
      <c r="Z503" s="37"/>
    </row>
    <row r="504" spans="1:26" ht="12.75">
      <c r="A504" s="33"/>
      <c r="B504" s="37"/>
      <c r="C504" s="39" t="s">
        <v>90</v>
      </c>
      <c r="E504" s="39" t="s">
        <v>394</v>
      </c>
      <c r="J504" s="39" t="s">
        <v>63</v>
      </c>
      <c r="L504" s="39" t="s">
        <v>395</v>
      </c>
      <c r="S504" s="40">
        <v>4554</v>
      </c>
      <c r="U504" s="40">
        <v>0</v>
      </c>
      <c r="V504" s="40"/>
      <c r="X504" s="40">
        <v>31878</v>
      </c>
      <c r="Y504" s="33"/>
      <c r="Z504" s="37"/>
    </row>
    <row r="505" spans="1:26" ht="12.75">
      <c r="A505" s="33"/>
      <c r="B505" s="37"/>
      <c r="C505" s="38" t="s">
        <v>93</v>
      </c>
      <c r="L505" s="39" t="s">
        <v>66</v>
      </c>
      <c r="N505" s="41">
        <v>4554</v>
      </c>
      <c r="O505" s="41"/>
      <c r="P505" s="41"/>
      <c r="R505" s="41">
        <v>4554</v>
      </c>
      <c r="S505" s="41"/>
      <c r="T505" s="41">
        <v>0</v>
      </c>
      <c r="U505" s="41"/>
      <c r="V505" s="41"/>
      <c r="Y505" s="33"/>
      <c r="Z505" s="37"/>
    </row>
    <row r="506" spans="1:26" ht="12.75">
      <c r="A506" s="33"/>
      <c r="B506" s="37"/>
      <c r="Y506" s="33"/>
      <c r="Z506" s="37"/>
    </row>
    <row r="507" spans="1:26" ht="12.75">
      <c r="A507" s="33"/>
      <c r="B507" s="37"/>
      <c r="C507" s="39" t="s">
        <v>94</v>
      </c>
      <c r="E507" s="39" t="s">
        <v>396</v>
      </c>
      <c r="J507" s="39" t="s">
        <v>63</v>
      </c>
      <c r="L507" s="39" t="s">
        <v>397</v>
      </c>
      <c r="S507" s="40">
        <v>4554</v>
      </c>
      <c r="U507" s="40">
        <v>0</v>
      </c>
      <c r="V507" s="40"/>
      <c r="X507" s="40">
        <v>36432</v>
      </c>
      <c r="Y507" s="33"/>
      <c r="Z507" s="37"/>
    </row>
    <row r="508" spans="1:26" ht="12.75">
      <c r="A508" s="33"/>
      <c r="B508" s="37"/>
      <c r="C508" s="38" t="s">
        <v>97</v>
      </c>
      <c r="L508" s="39" t="s">
        <v>66</v>
      </c>
      <c r="N508" s="41">
        <v>4554</v>
      </c>
      <c r="O508" s="41"/>
      <c r="P508" s="41"/>
      <c r="R508" s="41">
        <v>4554</v>
      </c>
      <c r="S508" s="41"/>
      <c r="T508" s="41">
        <v>0</v>
      </c>
      <c r="U508" s="41"/>
      <c r="V508" s="41"/>
      <c r="Y508" s="33"/>
      <c r="Z508" s="37"/>
    </row>
    <row r="509" spans="1:26" ht="12.75">
      <c r="A509" s="33"/>
      <c r="B509" s="37"/>
      <c r="Y509" s="33"/>
      <c r="Z509" s="37"/>
    </row>
    <row r="510" spans="1:26" ht="12.75">
      <c r="A510" s="33"/>
      <c r="B510" s="37"/>
      <c r="C510" s="39" t="s">
        <v>98</v>
      </c>
      <c r="E510" s="39" t="s">
        <v>398</v>
      </c>
      <c r="J510" s="39" t="s">
        <v>63</v>
      </c>
      <c r="L510" s="39" t="s">
        <v>399</v>
      </c>
      <c r="S510" s="40">
        <v>4554</v>
      </c>
      <c r="U510" s="40">
        <v>0</v>
      </c>
      <c r="V510" s="40"/>
      <c r="X510" s="40">
        <v>40986</v>
      </c>
      <c r="Y510" s="33"/>
      <c r="Z510" s="37"/>
    </row>
    <row r="511" spans="1:26" ht="12.75">
      <c r="A511" s="33"/>
      <c r="B511" s="37"/>
      <c r="C511" s="38" t="s">
        <v>101</v>
      </c>
      <c r="L511" s="39" t="s">
        <v>66</v>
      </c>
      <c r="N511" s="41">
        <v>4554</v>
      </c>
      <c r="O511" s="41"/>
      <c r="P511" s="41"/>
      <c r="R511" s="41">
        <v>4554</v>
      </c>
      <c r="S511" s="41"/>
      <c r="T511" s="41">
        <v>0</v>
      </c>
      <c r="U511" s="41"/>
      <c r="V511" s="41"/>
      <c r="Y511" s="33"/>
      <c r="Z511" s="37"/>
    </row>
    <row r="512" spans="1:26" ht="12.75">
      <c r="A512" s="33"/>
      <c r="B512" s="37"/>
      <c r="Y512" s="33"/>
      <c r="Z512" s="37"/>
    </row>
    <row r="513" spans="1:26" ht="12.75">
      <c r="A513" s="33"/>
      <c r="B513" s="37"/>
      <c r="C513" s="39" t="s">
        <v>102</v>
      </c>
      <c r="E513" s="39" t="s">
        <v>400</v>
      </c>
      <c r="J513" s="39" t="s">
        <v>63</v>
      </c>
      <c r="L513" s="39" t="s">
        <v>401</v>
      </c>
      <c r="S513" s="40">
        <v>4554</v>
      </c>
      <c r="U513" s="40">
        <v>0</v>
      </c>
      <c r="V513" s="40"/>
      <c r="X513" s="40">
        <v>45540</v>
      </c>
      <c r="Y513" s="33"/>
      <c r="Z513" s="37"/>
    </row>
    <row r="514" spans="1:26" ht="12.75">
      <c r="A514" s="33"/>
      <c r="B514" s="37"/>
      <c r="C514" s="38" t="s">
        <v>105</v>
      </c>
      <c r="L514" s="39" t="s">
        <v>66</v>
      </c>
      <c r="N514" s="41">
        <v>4554</v>
      </c>
      <c r="O514" s="41"/>
      <c r="P514" s="41"/>
      <c r="R514" s="41">
        <v>4554</v>
      </c>
      <c r="S514" s="41"/>
      <c r="T514" s="41">
        <v>0</v>
      </c>
      <c r="U514" s="41"/>
      <c r="V514" s="41"/>
      <c r="Y514" s="33"/>
      <c r="Z514" s="37"/>
    </row>
    <row r="515" spans="1:26" ht="12.75">
      <c r="A515" s="33"/>
      <c r="B515" s="37"/>
      <c r="Y515" s="33"/>
      <c r="Z515" s="37"/>
    </row>
    <row r="516" spans="1:26" ht="12.75">
      <c r="A516" s="33"/>
      <c r="B516" s="37"/>
      <c r="C516" s="38" t="s">
        <v>380</v>
      </c>
      <c r="E516" s="38" t="s">
        <v>106</v>
      </c>
      <c r="R516" s="41">
        <v>100188</v>
      </c>
      <c r="S516" s="41"/>
      <c r="T516" s="41">
        <v>54648</v>
      </c>
      <c r="U516" s="41"/>
      <c r="V516" s="41"/>
      <c r="X516" s="42">
        <v>45540</v>
      </c>
      <c r="Y516" s="33"/>
      <c r="Z516" s="37"/>
    </row>
    <row r="517" spans="1:26" ht="12.75">
      <c r="A517" s="33"/>
      <c r="B517" s="43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44"/>
      <c r="Z517" s="37"/>
    </row>
    <row r="518" spans="1:26" ht="12.75">
      <c r="A518" s="33"/>
      <c r="B518" s="34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6"/>
      <c r="Z518" s="37"/>
    </row>
    <row r="519" spans="1:26" ht="12.75">
      <c r="A519" s="33"/>
      <c r="B519" s="37"/>
      <c r="C519" s="38" t="s">
        <v>402</v>
      </c>
      <c r="E519" s="38" t="s">
        <v>23</v>
      </c>
      <c r="Y519" s="33"/>
      <c r="Z519" s="37"/>
    </row>
    <row r="520" spans="1:26" ht="12.75">
      <c r="A520" s="33"/>
      <c r="B520" s="37"/>
      <c r="Y520" s="33"/>
      <c r="Z520" s="37"/>
    </row>
    <row r="521" spans="1:26" ht="12.75">
      <c r="A521" s="33"/>
      <c r="B521" s="37"/>
      <c r="C521" s="39" t="s">
        <v>58</v>
      </c>
      <c r="E521" s="39" t="s">
        <v>59</v>
      </c>
      <c r="L521" s="39" t="s">
        <v>60</v>
      </c>
      <c r="S521" s="40">
        <v>49896</v>
      </c>
      <c r="U521" s="40">
        <v>0</v>
      </c>
      <c r="V521" s="40"/>
      <c r="X521" s="40">
        <v>49896</v>
      </c>
      <c r="Y521" s="33"/>
      <c r="Z521" s="37"/>
    </row>
    <row r="522" spans="1:26" ht="12.75">
      <c r="A522" s="33"/>
      <c r="B522" s="37"/>
      <c r="C522" s="39" t="s">
        <v>61</v>
      </c>
      <c r="E522" s="39" t="s">
        <v>403</v>
      </c>
      <c r="J522" s="39" t="s">
        <v>63</v>
      </c>
      <c r="L522" s="39" t="s">
        <v>404</v>
      </c>
      <c r="S522" s="40">
        <v>4752</v>
      </c>
      <c r="U522" s="40">
        <v>0</v>
      </c>
      <c r="V522" s="40"/>
      <c r="X522" s="40">
        <v>54648</v>
      </c>
      <c r="Y522" s="33"/>
      <c r="Z522" s="37"/>
    </row>
    <row r="523" spans="1:26" ht="12.75">
      <c r="A523" s="33"/>
      <c r="B523" s="37"/>
      <c r="C523" s="38" t="s">
        <v>65</v>
      </c>
      <c r="L523" s="39" t="s">
        <v>66</v>
      </c>
      <c r="N523" s="41">
        <v>54648</v>
      </c>
      <c r="O523" s="41"/>
      <c r="P523" s="41"/>
      <c r="R523" s="41">
        <v>54648</v>
      </c>
      <c r="S523" s="41"/>
      <c r="T523" s="41">
        <v>0</v>
      </c>
      <c r="U523" s="41"/>
      <c r="V523" s="41"/>
      <c r="Y523" s="33"/>
      <c r="Z523" s="37"/>
    </row>
    <row r="524" spans="1:26" ht="12.75">
      <c r="A524" s="33"/>
      <c r="B524" s="37"/>
      <c r="Y524" s="33"/>
      <c r="Z524" s="37"/>
    </row>
    <row r="525" spans="1:26" ht="12.75">
      <c r="A525" s="33"/>
      <c r="B525" s="37"/>
      <c r="C525" s="39" t="s">
        <v>67</v>
      </c>
      <c r="E525" s="39" t="s">
        <v>405</v>
      </c>
      <c r="J525" s="39" t="s">
        <v>63</v>
      </c>
      <c r="L525" s="39" t="s">
        <v>406</v>
      </c>
      <c r="S525" s="40">
        <v>3801.6</v>
      </c>
      <c r="U525" s="40">
        <v>0</v>
      </c>
      <c r="V525" s="40"/>
      <c r="X525" s="40">
        <v>58449.6</v>
      </c>
      <c r="Y525" s="33"/>
      <c r="Z525" s="37"/>
    </row>
    <row r="526" spans="1:26" ht="12.75">
      <c r="A526" s="33"/>
      <c r="B526" s="37"/>
      <c r="C526" s="38" t="s">
        <v>70</v>
      </c>
      <c r="L526" s="39" t="s">
        <v>66</v>
      </c>
      <c r="N526" s="41">
        <v>3801.6</v>
      </c>
      <c r="O526" s="41"/>
      <c r="P526" s="41"/>
      <c r="R526" s="41">
        <v>3801.6</v>
      </c>
      <c r="S526" s="41"/>
      <c r="T526" s="41">
        <v>0</v>
      </c>
      <c r="U526" s="41"/>
      <c r="V526" s="41"/>
      <c r="Y526" s="33"/>
      <c r="Z526" s="37"/>
    </row>
    <row r="527" spans="1:26" ht="12.75">
      <c r="A527" s="33"/>
      <c r="B527" s="37"/>
      <c r="Y527" s="33"/>
      <c r="Z527" s="37"/>
    </row>
    <row r="528" spans="1:26" ht="12.75">
      <c r="A528" s="33"/>
      <c r="B528" s="37"/>
      <c r="C528" s="39" t="s">
        <v>75</v>
      </c>
      <c r="E528" s="39" t="s">
        <v>76</v>
      </c>
      <c r="J528" s="39" t="s">
        <v>77</v>
      </c>
      <c r="L528" s="39" t="s">
        <v>78</v>
      </c>
      <c r="S528" s="40">
        <v>0</v>
      </c>
      <c r="U528" s="40">
        <v>49896</v>
      </c>
      <c r="V528" s="40"/>
      <c r="X528" s="40">
        <v>8553.6</v>
      </c>
      <c r="Y528" s="33"/>
      <c r="Z528" s="37"/>
    </row>
    <row r="529" spans="1:26" ht="12.75">
      <c r="A529" s="33"/>
      <c r="B529" s="37"/>
      <c r="C529" s="39" t="s">
        <v>75</v>
      </c>
      <c r="E529" s="39" t="s">
        <v>407</v>
      </c>
      <c r="J529" s="39" t="s">
        <v>63</v>
      </c>
      <c r="L529" s="39" t="s">
        <v>408</v>
      </c>
      <c r="S529" s="40">
        <v>4752</v>
      </c>
      <c r="U529" s="40">
        <v>0</v>
      </c>
      <c r="V529" s="40"/>
      <c r="X529" s="40">
        <v>13305.6</v>
      </c>
      <c r="Y529" s="33"/>
      <c r="Z529" s="37"/>
    </row>
    <row r="530" spans="1:26" ht="12.75">
      <c r="A530" s="33"/>
      <c r="B530" s="37"/>
      <c r="C530" s="39" t="s">
        <v>75</v>
      </c>
      <c r="E530" s="39" t="s">
        <v>409</v>
      </c>
      <c r="J530" s="39" t="s">
        <v>63</v>
      </c>
      <c r="L530" s="39" t="s">
        <v>410</v>
      </c>
      <c r="S530" s="40">
        <v>4752</v>
      </c>
      <c r="U530" s="40">
        <v>0</v>
      </c>
      <c r="V530" s="40"/>
      <c r="X530" s="40">
        <v>18057.6</v>
      </c>
      <c r="Y530" s="33"/>
      <c r="Z530" s="37"/>
    </row>
    <row r="531" spans="1:26" ht="12.75">
      <c r="A531" s="33"/>
      <c r="B531" s="37"/>
      <c r="C531" s="38" t="s">
        <v>81</v>
      </c>
      <c r="L531" s="39" t="s">
        <v>66</v>
      </c>
      <c r="N531" s="41">
        <v>-40392</v>
      </c>
      <c r="O531" s="41"/>
      <c r="P531" s="41"/>
      <c r="R531" s="41">
        <v>9504</v>
      </c>
      <c r="S531" s="41"/>
      <c r="T531" s="41">
        <v>49896</v>
      </c>
      <c r="U531" s="41"/>
      <c r="V531" s="41"/>
      <c r="Y531" s="33"/>
      <c r="Z531" s="37"/>
    </row>
    <row r="532" spans="1:26" ht="12.75">
      <c r="A532" s="33"/>
      <c r="B532" s="37"/>
      <c r="Y532" s="33"/>
      <c r="Z532" s="37"/>
    </row>
    <row r="533" spans="1:26" ht="12.75">
      <c r="A533" s="33"/>
      <c r="B533" s="37"/>
      <c r="C533" s="39" t="s">
        <v>86</v>
      </c>
      <c r="E533" s="39" t="s">
        <v>411</v>
      </c>
      <c r="J533" s="39" t="s">
        <v>63</v>
      </c>
      <c r="L533" s="39" t="s">
        <v>412</v>
      </c>
      <c r="S533" s="40">
        <v>4752</v>
      </c>
      <c r="U533" s="40">
        <v>0</v>
      </c>
      <c r="V533" s="40"/>
      <c r="X533" s="40">
        <v>22809.6</v>
      </c>
      <c r="Y533" s="33"/>
      <c r="Z533" s="37"/>
    </row>
    <row r="534" spans="1:26" ht="12.75">
      <c r="A534" s="33"/>
      <c r="B534" s="37"/>
      <c r="C534" s="39" t="s">
        <v>86</v>
      </c>
      <c r="E534" s="39" t="s">
        <v>413</v>
      </c>
      <c r="J534" s="39" t="s">
        <v>63</v>
      </c>
      <c r="L534" s="39" t="s">
        <v>414</v>
      </c>
      <c r="S534" s="40">
        <v>4752</v>
      </c>
      <c r="U534" s="40">
        <v>0</v>
      </c>
      <c r="V534" s="40"/>
      <c r="X534" s="40">
        <v>27561.6</v>
      </c>
      <c r="Y534" s="33"/>
      <c r="Z534" s="37"/>
    </row>
    <row r="535" spans="1:26" ht="12.75">
      <c r="A535" s="33"/>
      <c r="B535" s="37"/>
      <c r="C535" s="38" t="s">
        <v>89</v>
      </c>
      <c r="L535" s="39" t="s">
        <v>66</v>
      </c>
      <c r="N535" s="41">
        <v>9504</v>
      </c>
      <c r="O535" s="41"/>
      <c r="P535" s="41"/>
      <c r="R535" s="41">
        <v>9504</v>
      </c>
      <c r="S535" s="41"/>
      <c r="T535" s="41">
        <v>0</v>
      </c>
      <c r="U535" s="41"/>
      <c r="V535" s="41"/>
      <c r="Y535" s="33"/>
      <c r="Z535" s="37"/>
    </row>
    <row r="536" spans="1:26" ht="12.75">
      <c r="A536" s="33"/>
      <c r="B536" s="37"/>
      <c r="Y536" s="33"/>
      <c r="Z536" s="37"/>
    </row>
    <row r="537" spans="1:26" ht="12.75">
      <c r="A537" s="33"/>
      <c r="B537" s="37"/>
      <c r="C537" s="39" t="s">
        <v>90</v>
      </c>
      <c r="E537" s="39" t="s">
        <v>415</v>
      </c>
      <c r="J537" s="39" t="s">
        <v>63</v>
      </c>
      <c r="L537" s="39" t="s">
        <v>416</v>
      </c>
      <c r="S537" s="40">
        <v>4752</v>
      </c>
      <c r="U537" s="40">
        <v>0</v>
      </c>
      <c r="V537" s="40"/>
      <c r="X537" s="40">
        <v>32313.6</v>
      </c>
      <c r="Y537" s="33"/>
      <c r="Z537" s="37"/>
    </row>
    <row r="538" spans="1:26" ht="12.75">
      <c r="A538" s="33"/>
      <c r="B538" s="37"/>
      <c r="C538" s="38" t="s">
        <v>93</v>
      </c>
      <c r="L538" s="39" t="s">
        <v>66</v>
      </c>
      <c r="N538" s="41">
        <v>4752</v>
      </c>
      <c r="O538" s="41"/>
      <c r="P538" s="41"/>
      <c r="R538" s="41">
        <v>4752</v>
      </c>
      <c r="S538" s="41"/>
      <c r="T538" s="41">
        <v>0</v>
      </c>
      <c r="U538" s="41"/>
      <c r="V538" s="41"/>
      <c r="Y538" s="33"/>
      <c r="Z538" s="37"/>
    </row>
    <row r="539" spans="1:26" ht="12.75">
      <c r="A539" s="33"/>
      <c r="B539" s="37"/>
      <c r="Y539" s="33"/>
      <c r="Z539" s="37"/>
    </row>
    <row r="540" spans="1:26" ht="12.75">
      <c r="A540" s="33"/>
      <c r="B540" s="37"/>
      <c r="C540" s="39" t="s">
        <v>94</v>
      </c>
      <c r="E540" s="39" t="s">
        <v>417</v>
      </c>
      <c r="J540" s="39" t="s">
        <v>63</v>
      </c>
      <c r="L540" s="39" t="s">
        <v>418</v>
      </c>
      <c r="S540" s="40">
        <v>4752</v>
      </c>
      <c r="U540" s="40">
        <v>0</v>
      </c>
      <c r="V540" s="40"/>
      <c r="X540" s="40">
        <v>37065.6</v>
      </c>
      <c r="Y540" s="33"/>
      <c r="Z540" s="37"/>
    </row>
    <row r="541" spans="1:26" ht="12.75">
      <c r="A541" s="33"/>
      <c r="B541" s="37"/>
      <c r="C541" s="38" t="s">
        <v>97</v>
      </c>
      <c r="L541" s="39" t="s">
        <v>66</v>
      </c>
      <c r="N541" s="41">
        <v>4752</v>
      </c>
      <c r="O541" s="41"/>
      <c r="P541" s="41"/>
      <c r="R541" s="41">
        <v>4752</v>
      </c>
      <c r="S541" s="41"/>
      <c r="T541" s="41">
        <v>0</v>
      </c>
      <c r="U541" s="41"/>
      <c r="V541" s="41"/>
      <c r="Y541" s="33"/>
      <c r="Z541" s="37"/>
    </row>
    <row r="542" spans="1:26" ht="12.75">
      <c r="A542" s="33"/>
      <c r="B542" s="37"/>
      <c r="Y542" s="33"/>
      <c r="Z542" s="37"/>
    </row>
    <row r="543" spans="1:26" ht="12.75">
      <c r="A543" s="33"/>
      <c r="B543" s="37"/>
      <c r="C543" s="39" t="s">
        <v>98</v>
      </c>
      <c r="E543" s="39" t="s">
        <v>419</v>
      </c>
      <c r="J543" s="39" t="s">
        <v>63</v>
      </c>
      <c r="L543" s="39" t="s">
        <v>420</v>
      </c>
      <c r="S543" s="40">
        <v>4752</v>
      </c>
      <c r="U543" s="40">
        <v>0</v>
      </c>
      <c r="V543" s="40"/>
      <c r="X543" s="40">
        <v>41817.6</v>
      </c>
      <c r="Y543" s="33"/>
      <c r="Z543" s="37"/>
    </row>
    <row r="544" spans="1:26" ht="12.75">
      <c r="A544" s="33"/>
      <c r="B544" s="37"/>
      <c r="C544" s="38" t="s">
        <v>101</v>
      </c>
      <c r="L544" s="39" t="s">
        <v>66</v>
      </c>
      <c r="N544" s="41">
        <v>4752</v>
      </c>
      <c r="O544" s="41"/>
      <c r="P544" s="41"/>
      <c r="R544" s="41">
        <v>4752</v>
      </c>
      <c r="S544" s="41"/>
      <c r="T544" s="41">
        <v>0</v>
      </c>
      <c r="U544" s="41"/>
      <c r="V544" s="41"/>
      <c r="Y544" s="33"/>
      <c r="Z544" s="37"/>
    </row>
    <row r="545" spans="1:26" ht="12.75">
      <c r="A545" s="33"/>
      <c r="B545" s="37"/>
      <c r="Y545" s="33"/>
      <c r="Z545" s="37"/>
    </row>
    <row r="546" spans="1:26" ht="12.75">
      <c r="A546" s="33"/>
      <c r="B546" s="37"/>
      <c r="C546" s="39" t="s">
        <v>102</v>
      </c>
      <c r="E546" s="39" t="s">
        <v>421</v>
      </c>
      <c r="J546" s="39" t="s">
        <v>63</v>
      </c>
      <c r="L546" s="39" t="s">
        <v>422</v>
      </c>
      <c r="S546" s="40">
        <v>4752</v>
      </c>
      <c r="U546" s="40">
        <v>0</v>
      </c>
      <c r="V546" s="40"/>
      <c r="X546" s="40">
        <v>46569.6</v>
      </c>
      <c r="Y546" s="33"/>
      <c r="Z546" s="37"/>
    </row>
    <row r="547" spans="1:26" ht="12.75">
      <c r="A547" s="33"/>
      <c r="B547" s="37"/>
      <c r="C547" s="38" t="s">
        <v>105</v>
      </c>
      <c r="L547" s="39" t="s">
        <v>66</v>
      </c>
      <c r="N547" s="41">
        <v>4752</v>
      </c>
      <c r="O547" s="41"/>
      <c r="P547" s="41"/>
      <c r="R547" s="41">
        <v>4752</v>
      </c>
      <c r="S547" s="41"/>
      <c r="T547" s="41">
        <v>0</v>
      </c>
      <c r="U547" s="41"/>
      <c r="V547" s="41"/>
      <c r="Y547" s="33"/>
      <c r="Z547" s="37"/>
    </row>
    <row r="548" spans="1:26" ht="12.75">
      <c r="A548" s="33"/>
      <c r="B548" s="37"/>
      <c r="Y548" s="33"/>
      <c r="Z548" s="37"/>
    </row>
    <row r="549" spans="1:26" ht="12.75">
      <c r="A549" s="33"/>
      <c r="B549" s="37"/>
      <c r="C549" s="38" t="s">
        <v>402</v>
      </c>
      <c r="E549" s="38" t="s">
        <v>106</v>
      </c>
      <c r="R549" s="41">
        <v>96465.6</v>
      </c>
      <c r="S549" s="41"/>
      <c r="T549" s="41">
        <v>49896</v>
      </c>
      <c r="U549" s="41"/>
      <c r="V549" s="41"/>
      <c r="X549" s="42">
        <v>46569.6</v>
      </c>
      <c r="Y549" s="33"/>
      <c r="Z549" s="37"/>
    </row>
    <row r="550" spans="1:26" ht="12.75">
      <c r="A550" s="33"/>
      <c r="B550" s="43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44"/>
      <c r="Z550" s="37"/>
    </row>
    <row r="551" spans="1:26" ht="12.75">
      <c r="A551" s="33"/>
      <c r="B551" s="34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6"/>
      <c r="Z551" s="37"/>
    </row>
    <row r="552" spans="1:26" ht="12.75">
      <c r="A552" s="33"/>
      <c r="B552" s="37"/>
      <c r="C552" s="38" t="s">
        <v>423</v>
      </c>
      <c r="E552" s="38" t="s">
        <v>424</v>
      </c>
      <c r="Y552" s="33"/>
      <c r="Z552" s="37"/>
    </row>
    <row r="553" spans="1:26" ht="12.75">
      <c r="A553" s="33"/>
      <c r="B553" s="37"/>
      <c r="Y553" s="33"/>
      <c r="Z553" s="37"/>
    </row>
    <row r="554" spans="1:26" ht="12.75">
      <c r="A554" s="33"/>
      <c r="B554" s="37"/>
      <c r="C554" s="39" t="s">
        <v>58</v>
      </c>
      <c r="E554" s="39" t="s">
        <v>59</v>
      </c>
      <c r="L554" s="39" t="s">
        <v>60</v>
      </c>
      <c r="S554" s="40">
        <v>18288</v>
      </c>
      <c r="U554" s="40">
        <v>0</v>
      </c>
      <c r="V554" s="40"/>
      <c r="X554" s="40">
        <v>18288</v>
      </c>
      <c r="Y554" s="33"/>
      <c r="Z554" s="37"/>
    </row>
    <row r="555" spans="1:26" ht="12.75">
      <c r="A555" s="33"/>
      <c r="B555" s="37"/>
      <c r="C555" s="38" t="s">
        <v>65</v>
      </c>
      <c r="L555" s="39" t="s">
        <v>66</v>
      </c>
      <c r="N555" s="41">
        <v>18288</v>
      </c>
      <c r="O555" s="41"/>
      <c r="P555" s="41"/>
      <c r="R555" s="41">
        <v>18288</v>
      </c>
      <c r="S555" s="41"/>
      <c r="T555" s="41">
        <v>0</v>
      </c>
      <c r="U555" s="41"/>
      <c r="V555" s="41"/>
      <c r="Y555" s="33"/>
      <c r="Z555" s="37"/>
    </row>
    <row r="556" spans="1:26" ht="12.75">
      <c r="A556" s="33"/>
      <c r="B556" s="37"/>
      <c r="Y556" s="33"/>
      <c r="Z556" s="37"/>
    </row>
    <row r="557" spans="1:26" ht="12.75">
      <c r="A557" s="33"/>
      <c r="B557" s="37"/>
      <c r="C557" s="39" t="s">
        <v>75</v>
      </c>
      <c r="E557" s="39" t="s">
        <v>76</v>
      </c>
      <c r="J557" s="39" t="s">
        <v>77</v>
      </c>
      <c r="L557" s="39" t="s">
        <v>78</v>
      </c>
      <c r="S557" s="40">
        <v>0</v>
      </c>
      <c r="U557" s="40">
        <v>18288</v>
      </c>
      <c r="V557" s="40"/>
      <c r="X557" s="40">
        <v>0</v>
      </c>
      <c r="Y557" s="33"/>
      <c r="Z557" s="37"/>
    </row>
    <row r="558" spans="1:26" ht="12.75">
      <c r="A558" s="33"/>
      <c r="B558" s="37"/>
      <c r="C558" s="38" t="s">
        <v>81</v>
      </c>
      <c r="L558" s="39" t="s">
        <v>66</v>
      </c>
      <c r="N558" s="41">
        <v>-18288</v>
      </c>
      <c r="O558" s="41"/>
      <c r="P558" s="41"/>
      <c r="R558" s="41">
        <v>0</v>
      </c>
      <c r="S558" s="41"/>
      <c r="T558" s="41">
        <v>18288</v>
      </c>
      <c r="U558" s="41"/>
      <c r="V558" s="41"/>
      <c r="Y558" s="33"/>
      <c r="Z558" s="37"/>
    </row>
    <row r="559" spans="1:26" ht="12.75">
      <c r="A559" s="33"/>
      <c r="B559" s="37"/>
      <c r="Y559" s="33"/>
      <c r="Z559" s="37"/>
    </row>
    <row r="560" spans="1:26" ht="12.75">
      <c r="A560" s="33"/>
      <c r="B560" s="37"/>
      <c r="C560" s="39" t="s">
        <v>425</v>
      </c>
      <c r="E560" s="39" t="s">
        <v>426</v>
      </c>
      <c r="J560" s="39" t="s">
        <v>77</v>
      </c>
      <c r="L560" s="39" t="s">
        <v>427</v>
      </c>
      <c r="S560" s="40">
        <v>8616</v>
      </c>
      <c r="U560" s="40">
        <v>0</v>
      </c>
      <c r="V560" s="40"/>
      <c r="X560" s="40">
        <v>8616</v>
      </c>
      <c r="Y560" s="33"/>
      <c r="Z560" s="37"/>
    </row>
    <row r="561" spans="1:26" ht="12.75">
      <c r="A561" s="33"/>
      <c r="B561" s="37"/>
      <c r="C561" s="39" t="s">
        <v>425</v>
      </c>
      <c r="E561" s="39" t="s">
        <v>428</v>
      </c>
      <c r="J561" s="39" t="s">
        <v>77</v>
      </c>
      <c r="L561" s="39" t="s">
        <v>429</v>
      </c>
      <c r="S561" s="40">
        <v>9672</v>
      </c>
      <c r="U561" s="40">
        <v>0</v>
      </c>
      <c r="V561" s="40"/>
      <c r="X561" s="40">
        <v>18288</v>
      </c>
      <c r="Y561" s="33"/>
      <c r="Z561" s="37"/>
    </row>
    <row r="562" spans="1:26" ht="12.75">
      <c r="A562" s="33"/>
      <c r="B562" s="37"/>
      <c r="C562" s="38" t="s">
        <v>85</v>
      </c>
      <c r="L562" s="39" t="s">
        <v>66</v>
      </c>
      <c r="N562" s="41">
        <v>18288</v>
      </c>
      <c r="O562" s="41"/>
      <c r="P562" s="41"/>
      <c r="R562" s="41">
        <v>18288</v>
      </c>
      <c r="S562" s="41"/>
      <c r="T562" s="41">
        <v>0</v>
      </c>
      <c r="U562" s="41"/>
      <c r="V562" s="41"/>
      <c r="Y562" s="33"/>
      <c r="Z562" s="37"/>
    </row>
    <row r="563" spans="1:26" ht="12.75">
      <c r="A563" s="33"/>
      <c r="B563" s="37"/>
      <c r="Y563" s="33"/>
      <c r="Z563" s="37"/>
    </row>
    <row r="564" spans="1:26" ht="12.75">
      <c r="A564" s="33"/>
      <c r="B564" s="37"/>
      <c r="C564" s="38" t="s">
        <v>423</v>
      </c>
      <c r="E564" s="38" t="s">
        <v>106</v>
      </c>
      <c r="R564" s="41">
        <v>36576</v>
      </c>
      <c r="S564" s="41"/>
      <c r="T564" s="41">
        <v>18288</v>
      </c>
      <c r="U564" s="41"/>
      <c r="V564" s="41"/>
      <c r="X564" s="42">
        <v>18288</v>
      </c>
      <c r="Y564" s="33"/>
      <c r="Z564" s="37"/>
    </row>
    <row r="565" spans="1:26" ht="12.75">
      <c r="A565" s="33"/>
      <c r="B565" s="43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44"/>
      <c r="Z565" s="37"/>
    </row>
    <row r="566" spans="1:26" ht="12.75">
      <c r="A566" s="33"/>
      <c r="B566" s="34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6"/>
      <c r="Z566" s="37"/>
    </row>
    <row r="567" spans="1:26" ht="12.75">
      <c r="A567" s="33"/>
      <c r="B567" s="37"/>
      <c r="C567" s="38" t="s">
        <v>430</v>
      </c>
      <c r="E567" s="38" t="s">
        <v>431</v>
      </c>
      <c r="Y567" s="33"/>
      <c r="Z567" s="37"/>
    </row>
    <row r="568" spans="1:26" ht="12.75">
      <c r="A568" s="33"/>
      <c r="B568" s="37"/>
      <c r="Y568" s="33"/>
      <c r="Z568" s="37"/>
    </row>
    <row r="569" spans="1:26" ht="12.75">
      <c r="A569" s="33"/>
      <c r="B569" s="37"/>
      <c r="C569" s="39" t="s">
        <v>58</v>
      </c>
      <c r="E569" s="39" t="s">
        <v>59</v>
      </c>
      <c r="L569" s="39" t="s">
        <v>60</v>
      </c>
      <c r="S569" s="40">
        <v>146496</v>
      </c>
      <c r="U569" s="40">
        <v>0</v>
      </c>
      <c r="V569" s="40"/>
      <c r="X569" s="40">
        <v>146496</v>
      </c>
      <c r="Y569" s="33"/>
      <c r="Z569" s="37"/>
    </row>
    <row r="570" spans="1:26" ht="12.75">
      <c r="A570" s="33"/>
      <c r="B570" s="37"/>
      <c r="C570" s="39" t="s">
        <v>61</v>
      </c>
      <c r="E570" s="39" t="s">
        <v>432</v>
      </c>
      <c r="J570" s="39" t="s">
        <v>433</v>
      </c>
      <c r="L570" s="39" t="s">
        <v>434</v>
      </c>
      <c r="S570" s="40">
        <v>1000</v>
      </c>
      <c r="U570" s="40">
        <v>0</v>
      </c>
      <c r="V570" s="40"/>
      <c r="X570" s="40">
        <v>147496</v>
      </c>
      <c r="Y570" s="33"/>
      <c r="Z570" s="37"/>
    </row>
    <row r="571" spans="1:26" ht="12.75">
      <c r="A571" s="33"/>
      <c r="B571" s="37"/>
      <c r="C571" s="39" t="s">
        <v>61</v>
      </c>
      <c r="E571" s="39" t="s">
        <v>435</v>
      </c>
      <c r="J571" s="39" t="s">
        <v>433</v>
      </c>
      <c r="L571" s="39" t="s">
        <v>436</v>
      </c>
      <c r="S571" s="40">
        <v>702</v>
      </c>
      <c r="U571" s="40">
        <v>0</v>
      </c>
      <c r="V571" s="40"/>
      <c r="X571" s="40">
        <v>148198</v>
      </c>
      <c r="Y571" s="33"/>
      <c r="Z571" s="37"/>
    </row>
    <row r="572" spans="1:26" ht="12.75">
      <c r="A572" s="33"/>
      <c r="B572" s="37"/>
      <c r="C572" s="39" t="s">
        <v>61</v>
      </c>
      <c r="E572" s="39" t="s">
        <v>437</v>
      </c>
      <c r="J572" s="39" t="s">
        <v>433</v>
      </c>
      <c r="L572" s="39" t="s">
        <v>436</v>
      </c>
      <c r="S572" s="40">
        <v>153</v>
      </c>
      <c r="U572" s="40">
        <v>0</v>
      </c>
      <c r="V572" s="40"/>
      <c r="X572" s="40">
        <v>148351</v>
      </c>
      <c r="Y572" s="33"/>
      <c r="Z572" s="37"/>
    </row>
    <row r="573" spans="1:26" ht="12.75">
      <c r="A573" s="33"/>
      <c r="B573" s="37"/>
      <c r="C573" s="39" t="s">
        <v>61</v>
      </c>
      <c r="E573" s="39" t="s">
        <v>438</v>
      </c>
      <c r="J573" s="39" t="s">
        <v>433</v>
      </c>
      <c r="L573" s="39" t="s">
        <v>436</v>
      </c>
      <c r="S573" s="40">
        <v>153</v>
      </c>
      <c r="U573" s="40">
        <v>0</v>
      </c>
      <c r="V573" s="40"/>
      <c r="X573" s="40">
        <v>148504</v>
      </c>
      <c r="Y573" s="33"/>
      <c r="Z573" s="37"/>
    </row>
    <row r="574" spans="1:26" ht="12.75">
      <c r="A574" s="33"/>
      <c r="B574" s="37"/>
      <c r="C574" s="39" t="s">
        <v>61</v>
      </c>
      <c r="E574" s="39" t="s">
        <v>439</v>
      </c>
      <c r="J574" s="39" t="s">
        <v>77</v>
      </c>
      <c r="L574" s="39" t="s">
        <v>440</v>
      </c>
      <c r="S574" s="40">
        <v>11200</v>
      </c>
      <c r="U574" s="40">
        <v>0</v>
      </c>
      <c r="V574" s="40"/>
      <c r="X574" s="40">
        <v>159704</v>
      </c>
      <c r="Y574" s="33"/>
      <c r="Z574" s="37"/>
    </row>
    <row r="575" spans="1:26" ht="12.75">
      <c r="A575" s="33"/>
      <c r="B575" s="37"/>
      <c r="C575" s="38" t="s">
        <v>65</v>
      </c>
      <c r="L575" s="39" t="s">
        <v>66</v>
      </c>
      <c r="N575" s="41">
        <v>159704</v>
      </c>
      <c r="O575" s="41"/>
      <c r="P575" s="41"/>
      <c r="R575" s="41">
        <v>159704</v>
      </c>
      <c r="S575" s="41"/>
      <c r="T575" s="41">
        <v>0</v>
      </c>
      <c r="U575" s="41"/>
      <c r="V575" s="41"/>
      <c r="Y575" s="33"/>
      <c r="Z575" s="37"/>
    </row>
    <row r="576" spans="1:26" ht="12.75">
      <c r="A576" s="33"/>
      <c r="B576" s="37"/>
      <c r="Y576" s="33"/>
      <c r="Z576" s="37"/>
    </row>
    <row r="577" spans="1:26" ht="12.75">
      <c r="A577" s="33"/>
      <c r="B577" s="37"/>
      <c r="C577" s="39" t="s">
        <v>67</v>
      </c>
      <c r="E577" s="39" t="s">
        <v>441</v>
      </c>
      <c r="J577" s="39" t="s">
        <v>433</v>
      </c>
      <c r="L577" s="39" t="s">
        <v>442</v>
      </c>
      <c r="S577" s="40">
        <v>1000</v>
      </c>
      <c r="U577" s="40">
        <v>0</v>
      </c>
      <c r="V577" s="40"/>
      <c r="X577" s="40">
        <v>160704</v>
      </c>
      <c r="Y577" s="33"/>
      <c r="Z577" s="37"/>
    </row>
    <row r="578" spans="1:26" ht="12.75">
      <c r="A578" s="33"/>
      <c r="B578" s="37"/>
      <c r="C578" s="39" t="s">
        <v>67</v>
      </c>
      <c r="E578" s="39" t="s">
        <v>443</v>
      </c>
      <c r="J578" s="39" t="s">
        <v>433</v>
      </c>
      <c r="L578" s="39" t="s">
        <v>444</v>
      </c>
      <c r="S578" s="40">
        <v>702</v>
      </c>
      <c r="U578" s="40">
        <v>0</v>
      </c>
      <c r="V578" s="40"/>
      <c r="X578" s="40">
        <v>161406</v>
      </c>
      <c r="Y578" s="33"/>
      <c r="Z578" s="37"/>
    </row>
    <row r="579" spans="1:26" ht="12.75">
      <c r="A579" s="33"/>
      <c r="B579" s="37"/>
      <c r="C579" s="39" t="s">
        <v>67</v>
      </c>
      <c r="E579" s="39" t="s">
        <v>445</v>
      </c>
      <c r="J579" s="39" t="s">
        <v>433</v>
      </c>
      <c r="L579" s="39" t="s">
        <v>444</v>
      </c>
      <c r="S579" s="40">
        <v>153</v>
      </c>
      <c r="U579" s="40">
        <v>0</v>
      </c>
      <c r="V579" s="40"/>
      <c r="X579" s="40">
        <v>161559</v>
      </c>
      <c r="Y579" s="33"/>
      <c r="Z579" s="37"/>
    </row>
    <row r="580" spans="1:26" ht="12.75">
      <c r="A580" s="33"/>
      <c r="B580" s="37"/>
      <c r="C580" s="39" t="s">
        <v>67</v>
      </c>
      <c r="E580" s="39" t="s">
        <v>446</v>
      </c>
      <c r="J580" s="39" t="s">
        <v>433</v>
      </c>
      <c r="L580" s="39" t="s">
        <v>444</v>
      </c>
      <c r="S580" s="40">
        <v>153</v>
      </c>
      <c r="U580" s="40">
        <v>0</v>
      </c>
      <c r="V580" s="40"/>
      <c r="X580" s="40">
        <v>161712</v>
      </c>
      <c r="Y580" s="33"/>
      <c r="Z580" s="37"/>
    </row>
    <row r="581" spans="1:26" ht="12.75">
      <c r="A581" s="33"/>
      <c r="B581" s="37"/>
      <c r="C581" s="39" t="s">
        <v>67</v>
      </c>
      <c r="E581" s="39" t="s">
        <v>447</v>
      </c>
      <c r="J581" s="39" t="s">
        <v>77</v>
      </c>
      <c r="L581" s="39" t="s">
        <v>448</v>
      </c>
      <c r="S581" s="40">
        <v>11200</v>
      </c>
      <c r="U581" s="40">
        <v>0</v>
      </c>
      <c r="V581" s="40"/>
      <c r="X581" s="40">
        <v>172912</v>
      </c>
      <c r="Y581" s="33"/>
      <c r="Z581" s="37"/>
    </row>
    <row r="582" spans="1:26" ht="12.75">
      <c r="A582" s="33"/>
      <c r="B582" s="37"/>
      <c r="C582" s="38" t="s">
        <v>70</v>
      </c>
      <c r="L582" s="39" t="s">
        <v>66</v>
      </c>
      <c r="N582" s="41">
        <v>13208</v>
      </c>
      <c r="O582" s="41"/>
      <c r="P582" s="41"/>
      <c r="R582" s="41">
        <v>13208</v>
      </c>
      <c r="S582" s="41"/>
      <c r="T582" s="41">
        <v>0</v>
      </c>
      <c r="U582" s="41"/>
      <c r="V582" s="41"/>
      <c r="Y582" s="33"/>
      <c r="Z582" s="37"/>
    </row>
    <row r="583" spans="1:26" ht="12.75">
      <c r="A583" s="33"/>
      <c r="B583" s="37"/>
      <c r="Y583" s="33"/>
      <c r="Z583" s="37"/>
    </row>
    <row r="584" spans="1:26" ht="12.75">
      <c r="A584" s="33"/>
      <c r="B584" s="37"/>
      <c r="C584" s="39" t="s">
        <v>71</v>
      </c>
      <c r="E584" s="39" t="s">
        <v>449</v>
      </c>
      <c r="J584" s="39" t="s">
        <v>433</v>
      </c>
      <c r="L584" s="39" t="s">
        <v>450</v>
      </c>
      <c r="S584" s="40">
        <v>1000</v>
      </c>
      <c r="U584" s="40">
        <v>0</v>
      </c>
      <c r="V584" s="40"/>
      <c r="X584" s="40">
        <v>173912</v>
      </c>
      <c r="Y584" s="33"/>
      <c r="Z584" s="37"/>
    </row>
    <row r="585" spans="1:26" ht="12.75">
      <c r="A585" s="33"/>
      <c r="B585" s="37"/>
      <c r="C585" s="39" t="s">
        <v>71</v>
      </c>
      <c r="E585" s="39" t="s">
        <v>451</v>
      </c>
      <c r="J585" s="39" t="s">
        <v>433</v>
      </c>
      <c r="L585" s="39" t="s">
        <v>452</v>
      </c>
      <c r="S585" s="40">
        <v>702</v>
      </c>
      <c r="U585" s="40">
        <v>0</v>
      </c>
      <c r="V585" s="40"/>
      <c r="X585" s="40">
        <v>174614</v>
      </c>
      <c r="Y585" s="33"/>
      <c r="Z585" s="37"/>
    </row>
    <row r="586" spans="1:26" ht="12.75">
      <c r="A586" s="33"/>
      <c r="B586" s="37"/>
      <c r="C586" s="39" t="s">
        <v>71</v>
      </c>
      <c r="E586" s="39" t="s">
        <v>453</v>
      </c>
      <c r="J586" s="39" t="s">
        <v>433</v>
      </c>
      <c r="L586" s="39" t="s">
        <v>452</v>
      </c>
      <c r="S586" s="40">
        <v>153</v>
      </c>
      <c r="U586" s="40">
        <v>0</v>
      </c>
      <c r="V586" s="40"/>
      <c r="X586" s="40">
        <v>174767</v>
      </c>
      <c r="Y586" s="33"/>
      <c r="Z586" s="37"/>
    </row>
    <row r="587" spans="1:26" ht="12.75">
      <c r="A587" s="33"/>
      <c r="B587" s="37"/>
      <c r="C587" s="39" t="s">
        <v>71</v>
      </c>
      <c r="E587" s="39" t="s">
        <v>454</v>
      </c>
      <c r="J587" s="39" t="s">
        <v>433</v>
      </c>
      <c r="L587" s="39" t="s">
        <v>452</v>
      </c>
      <c r="S587" s="40">
        <v>153</v>
      </c>
      <c r="U587" s="40">
        <v>0</v>
      </c>
      <c r="V587" s="40"/>
      <c r="X587" s="40">
        <v>174920</v>
      </c>
      <c r="Y587" s="33"/>
      <c r="Z587" s="37"/>
    </row>
    <row r="588" spans="1:26" ht="12.75">
      <c r="A588" s="33"/>
      <c r="B588" s="37"/>
      <c r="C588" s="39" t="s">
        <v>71</v>
      </c>
      <c r="E588" s="39" t="s">
        <v>455</v>
      </c>
      <c r="J588" s="39" t="s">
        <v>77</v>
      </c>
      <c r="L588" s="39" t="s">
        <v>456</v>
      </c>
      <c r="S588" s="40">
        <v>11200</v>
      </c>
      <c r="U588" s="40">
        <v>0</v>
      </c>
      <c r="V588" s="40"/>
      <c r="X588" s="40">
        <v>186120</v>
      </c>
      <c r="Y588" s="33"/>
      <c r="Z588" s="37"/>
    </row>
    <row r="589" spans="1:26" ht="12.75">
      <c r="A589" s="33"/>
      <c r="B589" s="37"/>
      <c r="C589" s="38" t="s">
        <v>74</v>
      </c>
      <c r="L589" s="39" t="s">
        <v>66</v>
      </c>
      <c r="N589" s="41">
        <v>13208</v>
      </c>
      <c r="O589" s="41"/>
      <c r="P589" s="41"/>
      <c r="R589" s="41">
        <v>13208</v>
      </c>
      <c r="S589" s="41"/>
      <c r="T589" s="41">
        <v>0</v>
      </c>
      <c r="U589" s="41"/>
      <c r="V589" s="41"/>
      <c r="Y589" s="33"/>
      <c r="Z589" s="37"/>
    </row>
    <row r="590" spans="1:26" ht="12.75">
      <c r="A590" s="33"/>
      <c r="B590" s="43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44"/>
      <c r="Z590" s="37"/>
    </row>
    <row r="591" spans="1:26" ht="12.75">
      <c r="A591" s="33"/>
      <c r="B591" s="34"/>
      <c r="C591" s="35" t="s">
        <v>75</v>
      </c>
      <c r="D591" s="35"/>
      <c r="E591" s="35" t="s">
        <v>457</v>
      </c>
      <c r="F591" s="35"/>
      <c r="G591" s="35"/>
      <c r="H591" s="35"/>
      <c r="I591" s="35"/>
      <c r="J591" s="35" t="s">
        <v>433</v>
      </c>
      <c r="K591" s="35"/>
      <c r="L591" s="35" t="s">
        <v>458</v>
      </c>
      <c r="M591" s="35"/>
      <c r="N591" s="35"/>
      <c r="O591" s="35"/>
      <c r="P591" s="35"/>
      <c r="Q591" s="35"/>
      <c r="R591" s="35"/>
      <c r="S591" s="46">
        <v>1000</v>
      </c>
      <c r="T591" s="35"/>
      <c r="U591" s="46">
        <v>0</v>
      </c>
      <c r="V591" s="46"/>
      <c r="W591" s="35"/>
      <c r="X591" s="46">
        <v>187120</v>
      </c>
      <c r="Y591" s="36"/>
      <c r="Z591" s="37"/>
    </row>
    <row r="592" spans="1:26" ht="12.75">
      <c r="A592" s="33"/>
      <c r="B592" s="37"/>
      <c r="C592" s="39" t="s">
        <v>75</v>
      </c>
      <c r="E592" s="39" t="s">
        <v>459</v>
      </c>
      <c r="J592" s="39" t="s">
        <v>433</v>
      </c>
      <c r="L592" s="39" t="s">
        <v>460</v>
      </c>
      <c r="S592" s="40">
        <v>702</v>
      </c>
      <c r="U592" s="40">
        <v>0</v>
      </c>
      <c r="V592" s="40"/>
      <c r="X592" s="40">
        <v>187822</v>
      </c>
      <c r="Y592" s="33"/>
      <c r="Z592" s="37"/>
    </row>
    <row r="593" spans="1:26" ht="12.75">
      <c r="A593" s="33"/>
      <c r="B593" s="37"/>
      <c r="C593" s="39" t="s">
        <v>75</v>
      </c>
      <c r="E593" s="39" t="s">
        <v>461</v>
      </c>
      <c r="J593" s="39" t="s">
        <v>433</v>
      </c>
      <c r="L593" s="39" t="s">
        <v>460</v>
      </c>
      <c r="S593" s="40">
        <v>153</v>
      </c>
      <c r="U593" s="40">
        <v>0</v>
      </c>
      <c r="V593" s="40"/>
      <c r="X593" s="40">
        <v>187975</v>
      </c>
      <c r="Y593" s="33"/>
      <c r="Z593" s="37"/>
    </row>
    <row r="594" spans="1:26" ht="12.75">
      <c r="A594" s="33"/>
      <c r="B594" s="37"/>
      <c r="C594" s="39" t="s">
        <v>75</v>
      </c>
      <c r="E594" s="39" t="s">
        <v>462</v>
      </c>
      <c r="J594" s="39" t="s">
        <v>433</v>
      </c>
      <c r="L594" s="39" t="s">
        <v>460</v>
      </c>
      <c r="S594" s="40">
        <v>153</v>
      </c>
      <c r="U594" s="40">
        <v>0</v>
      </c>
      <c r="V594" s="40"/>
      <c r="X594" s="40">
        <v>188128</v>
      </c>
      <c r="Y594" s="33"/>
      <c r="Z594" s="37"/>
    </row>
    <row r="595" spans="1:26" ht="12.75">
      <c r="A595" s="33"/>
      <c r="B595" s="37"/>
      <c r="C595" s="39" t="s">
        <v>75</v>
      </c>
      <c r="E595" s="39" t="s">
        <v>76</v>
      </c>
      <c r="J595" s="39" t="s">
        <v>77</v>
      </c>
      <c r="L595" s="39" t="s">
        <v>78</v>
      </c>
      <c r="S595" s="40">
        <v>0</v>
      </c>
      <c r="U595" s="40">
        <v>146496</v>
      </c>
      <c r="V595" s="40"/>
      <c r="X595" s="40">
        <v>41632</v>
      </c>
      <c r="Y595" s="33"/>
      <c r="Z595" s="37"/>
    </row>
    <row r="596" spans="1:26" ht="12.75">
      <c r="A596" s="33"/>
      <c r="B596" s="37"/>
      <c r="C596" s="39" t="s">
        <v>75</v>
      </c>
      <c r="E596" s="39" t="s">
        <v>463</v>
      </c>
      <c r="J596" s="39" t="s">
        <v>77</v>
      </c>
      <c r="L596" s="39" t="s">
        <v>464</v>
      </c>
      <c r="S596" s="40">
        <v>11200</v>
      </c>
      <c r="U596" s="40">
        <v>0</v>
      </c>
      <c r="V596" s="40"/>
      <c r="X596" s="40">
        <v>52832</v>
      </c>
      <c r="Y596" s="33"/>
      <c r="Z596" s="37"/>
    </row>
    <row r="597" spans="1:26" ht="12.75">
      <c r="A597" s="33"/>
      <c r="B597" s="37"/>
      <c r="C597" s="38" t="s">
        <v>81</v>
      </c>
      <c r="L597" s="39" t="s">
        <v>66</v>
      </c>
      <c r="N597" s="41">
        <v>-133288</v>
      </c>
      <c r="O597" s="41"/>
      <c r="P597" s="41"/>
      <c r="R597" s="41">
        <v>13208</v>
      </c>
      <c r="S597" s="41"/>
      <c r="T597" s="41">
        <v>146496</v>
      </c>
      <c r="U597" s="41"/>
      <c r="V597" s="41"/>
      <c r="Y597" s="33"/>
      <c r="Z597" s="37"/>
    </row>
    <row r="598" spans="1:26" ht="12.75">
      <c r="A598" s="33"/>
      <c r="B598" s="37"/>
      <c r="Y598" s="33"/>
      <c r="Z598" s="37"/>
    </row>
    <row r="599" spans="1:26" ht="12.75">
      <c r="A599" s="33"/>
      <c r="B599" s="37"/>
      <c r="C599" s="39" t="s">
        <v>82</v>
      </c>
      <c r="E599" s="39" t="s">
        <v>465</v>
      </c>
      <c r="J599" s="39" t="s">
        <v>433</v>
      </c>
      <c r="L599" s="39" t="s">
        <v>466</v>
      </c>
      <c r="S599" s="40">
        <v>1000</v>
      </c>
      <c r="U599" s="40">
        <v>0</v>
      </c>
      <c r="V599" s="40"/>
      <c r="X599" s="40">
        <v>53832</v>
      </c>
      <c r="Y599" s="33"/>
      <c r="Z599" s="37"/>
    </row>
    <row r="600" spans="1:26" ht="12.75">
      <c r="A600" s="33"/>
      <c r="B600" s="37"/>
      <c r="C600" s="39" t="s">
        <v>82</v>
      </c>
      <c r="E600" s="39" t="s">
        <v>467</v>
      </c>
      <c r="J600" s="39" t="s">
        <v>433</v>
      </c>
      <c r="L600" s="39" t="s">
        <v>468</v>
      </c>
      <c r="S600" s="40">
        <v>702</v>
      </c>
      <c r="U600" s="40">
        <v>0</v>
      </c>
      <c r="V600" s="40"/>
      <c r="X600" s="40">
        <v>54534</v>
      </c>
      <c r="Y600" s="33"/>
      <c r="Z600" s="37"/>
    </row>
    <row r="601" spans="1:26" ht="12.75">
      <c r="A601" s="33"/>
      <c r="B601" s="37"/>
      <c r="C601" s="39" t="s">
        <v>82</v>
      </c>
      <c r="E601" s="39" t="s">
        <v>469</v>
      </c>
      <c r="J601" s="39" t="s">
        <v>433</v>
      </c>
      <c r="L601" s="39" t="s">
        <v>468</v>
      </c>
      <c r="S601" s="40">
        <v>153</v>
      </c>
      <c r="U601" s="40">
        <v>0</v>
      </c>
      <c r="V601" s="40"/>
      <c r="X601" s="40">
        <v>54687</v>
      </c>
      <c r="Y601" s="33"/>
      <c r="Z601" s="37"/>
    </row>
    <row r="602" spans="1:26" ht="12.75">
      <c r="A602" s="33"/>
      <c r="B602" s="37"/>
      <c r="C602" s="39" t="s">
        <v>82</v>
      </c>
      <c r="E602" s="39" t="s">
        <v>470</v>
      </c>
      <c r="J602" s="39" t="s">
        <v>433</v>
      </c>
      <c r="L602" s="39" t="s">
        <v>468</v>
      </c>
      <c r="S602" s="40">
        <v>153</v>
      </c>
      <c r="U602" s="40">
        <v>0</v>
      </c>
      <c r="V602" s="40"/>
      <c r="X602" s="40">
        <v>54840</v>
      </c>
      <c r="Y602" s="33"/>
      <c r="Z602" s="37"/>
    </row>
    <row r="603" spans="1:26" ht="12.75">
      <c r="A603" s="33"/>
      <c r="B603" s="37"/>
      <c r="C603" s="39" t="s">
        <v>82</v>
      </c>
      <c r="E603" s="39" t="s">
        <v>471</v>
      </c>
      <c r="J603" s="39" t="s">
        <v>77</v>
      </c>
      <c r="L603" s="39" t="s">
        <v>472</v>
      </c>
      <c r="S603" s="40">
        <v>11200</v>
      </c>
      <c r="U603" s="40">
        <v>0</v>
      </c>
      <c r="V603" s="40"/>
      <c r="X603" s="40">
        <v>66040</v>
      </c>
      <c r="Y603" s="33"/>
      <c r="Z603" s="37"/>
    </row>
    <row r="604" spans="1:26" ht="12.75">
      <c r="A604" s="33"/>
      <c r="B604" s="37"/>
      <c r="C604" s="38" t="s">
        <v>85</v>
      </c>
      <c r="L604" s="39" t="s">
        <v>66</v>
      </c>
      <c r="N604" s="41">
        <v>13208</v>
      </c>
      <c r="O604" s="41"/>
      <c r="P604" s="41"/>
      <c r="R604" s="41">
        <v>13208</v>
      </c>
      <c r="S604" s="41"/>
      <c r="T604" s="41">
        <v>0</v>
      </c>
      <c r="U604" s="41"/>
      <c r="V604" s="41"/>
      <c r="Y604" s="33"/>
      <c r="Z604" s="37"/>
    </row>
    <row r="605" spans="1:26" ht="12.75">
      <c r="A605" s="33"/>
      <c r="B605" s="37"/>
      <c r="Y605" s="33"/>
      <c r="Z605" s="37"/>
    </row>
    <row r="606" spans="1:26" ht="12.75">
      <c r="A606" s="33"/>
      <c r="B606" s="37"/>
      <c r="C606" s="39" t="s">
        <v>86</v>
      </c>
      <c r="E606" s="39" t="s">
        <v>473</v>
      </c>
      <c r="J606" s="39" t="s">
        <v>433</v>
      </c>
      <c r="L606" s="39" t="s">
        <v>474</v>
      </c>
      <c r="S606" s="40">
        <v>1000</v>
      </c>
      <c r="U606" s="40">
        <v>0</v>
      </c>
      <c r="V606" s="40"/>
      <c r="X606" s="40">
        <v>67040</v>
      </c>
      <c r="Y606" s="33"/>
      <c r="Z606" s="37"/>
    </row>
    <row r="607" spans="1:26" ht="12.75">
      <c r="A607" s="33"/>
      <c r="B607" s="37"/>
      <c r="C607" s="39" t="s">
        <v>86</v>
      </c>
      <c r="E607" s="39" t="s">
        <v>475</v>
      </c>
      <c r="J607" s="39" t="s">
        <v>433</v>
      </c>
      <c r="L607" s="39" t="s">
        <v>476</v>
      </c>
      <c r="S607" s="40">
        <v>702</v>
      </c>
      <c r="U607" s="40">
        <v>0</v>
      </c>
      <c r="V607" s="40"/>
      <c r="X607" s="40">
        <v>67742</v>
      </c>
      <c r="Y607" s="33"/>
      <c r="Z607" s="37"/>
    </row>
    <row r="608" spans="1:26" ht="12.75">
      <c r="A608" s="33"/>
      <c r="B608" s="37"/>
      <c r="C608" s="39" t="s">
        <v>86</v>
      </c>
      <c r="E608" s="39" t="s">
        <v>477</v>
      </c>
      <c r="J608" s="39" t="s">
        <v>433</v>
      </c>
      <c r="L608" s="39" t="s">
        <v>476</v>
      </c>
      <c r="S608" s="40">
        <v>153</v>
      </c>
      <c r="U608" s="40">
        <v>0</v>
      </c>
      <c r="V608" s="40"/>
      <c r="X608" s="40">
        <v>67895</v>
      </c>
      <c r="Y608" s="33"/>
      <c r="Z608" s="37"/>
    </row>
    <row r="609" spans="1:26" ht="12.75">
      <c r="A609" s="33"/>
      <c r="B609" s="37"/>
      <c r="C609" s="39" t="s">
        <v>86</v>
      </c>
      <c r="E609" s="39" t="s">
        <v>478</v>
      </c>
      <c r="J609" s="39" t="s">
        <v>433</v>
      </c>
      <c r="L609" s="39" t="s">
        <v>476</v>
      </c>
      <c r="S609" s="40">
        <v>153</v>
      </c>
      <c r="U609" s="40">
        <v>0</v>
      </c>
      <c r="V609" s="40"/>
      <c r="X609" s="40">
        <v>68048</v>
      </c>
      <c r="Y609" s="33"/>
      <c r="Z609" s="37"/>
    </row>
    <row r="610" spans="1:26" ht="12.75">
      <c r="A610" s="33"/>
      <c r="B610" s="37"/>
      <c r="C610" s="39" t="s">
        <v>86</v>
      </c>
      <c r="E610" s="39" t="s">
        <v>479</v>
      </c>
      <c r="J610" s="39" t="s">
        <v>77</v>
      </c>
      <c r="L610" s="39" t="s">
        <v>480</v>
      </c>
      <c r="S610" s="40">
        <v>11200</v>
      </c>
      <c r="U610" s="40">
        <v>0</v>
      </c>
      <c r="V610" s="40"/>
      <c r="X610" s="40">
        <v>79248</v>
      </c>
      <c r="Y610" s="33"/>
      <c r="Z610" s="37"/>
    </row>
    <row r="611" spans="1:26" ht="12.75">
      <c r="A611" s="33"/>
      <c r="B611" s="37"/>
      <c r="C611" s="38" t="s">
        <v>89</v>
      </c>
      <c r="L611" s="39" t="s">
        <v>66</v>
      </c>
      <c r="N611" s="41">
        <v>13208</v>
      </c>
      <c r="O611" s="41"/>
      <c r="P611" s="41"/>
      <c r="R611" s="41">
        <v>13208</v>
      </c>
      <c r="S611" s="41"/>
      <c r="T611" s="41">
        <v>0</v>
      </c>
      <c r="U611" s="41"/>
      <c r="V611" s="41"/>
      <c r="Y611" s="33"/>
      <c r="Z611" s="37"/>
    </row>
    <row r="612" spans="1:26" ht="12.75">
      <c r="A612" s="33"/>
      <c r="B612" s="37"/>
      <c r="Y612" s="33"/>
      <c r="Z612" s="37"/>
    </row>
    <row r="613" spans="1:26" ht="12.75">
      <c r="A613" s="33"/>
      <c r="B613" s="37"/>
      <c r="C613" s="39" t="s">
        <v>90</v>
      </c>
      <c r="E613" s="39" t="s">
        <v>481</v>
      </c>
      <c r="J613" s="39" t="s">
        <v>433</v>
      </c>
      <c r="L613" s="39" t="s">
        <v>482</v>
      </c>
      <c r="S613" s="40">
        <v>1000</v>
      </c>
      <c r="U613" s="40">
        <v>0</v>
      </c>
      <c r="V613" s="40"/>
      <c r="X613" s="40">
        <v>80248</v>
      </c>
      <c r="Y613" s="33"/>
      <c r="Z613" s="37"/>
    </row>
    <row r="614" spans="1:26" ht="12.75">
      <c r="A614" s="33"/>
      <c r="B614" s="37"/>
      <c r="C614" s="39" t="s">
        <v>90</v>
      </c>
      <c r="E614" s="39" t="s">
        <v>483</v>
      </c>
      <c r="J614" s="39" t="s">
        <v>433</v>
      </c>
      <c r="L614" s="39" t="s">
        <v>484</v>
      </c>
      <c r="S614" s="40">
        <v>702</v>
      </c>
      <c r="U614" s="40">
        <v>0</v>
      </c>
      <c r="V614" s="40"/>
      <c r="X614" s="40">
        <v>80950</v>
      </c>
      <c r="Y614" s="33"/>
      <c r="Z614" s="37"/>
    </row>
    <row r="615" spans="1:26" ht="12.75">
      <c r="A615" s="33"/>
      <c r="B615" s="37"/>
      <c r="C615" s="39" t="s">
        <v>90</v>
      </c>
      <c r="E615" s="39" t="s">
        <v>485</v>
      </c>
      <c r="J615" s="39" t="s">
        <v>433</v>
      </c>
      <c r="L615" s="39" t="s">
        <v>484</v>
      </c>
      <c r="S615" s="40">
        <v>153</v>
      </c>
      <c r="U615" s="40">
        <v>0</v>
      </c>
      <c r="V615" s="40"/>
      <c r="X615" s="40">
        <v>81103</v>
      </c>
      <c r="Y615" s="33"/>
      <c r="Z615" s="37"/>
    </row>
    <row r="616" spans="1:26" ht="12.75">
      <c r="A616" s="33"/>
      <c r="B616" s="37"/>
      <c r="C616" s="39" t="s">
        <v>90</v>
      </c>
      <c r="E616" s="39" t="s">
        <v>486</v>
      </c>
      <c r="J616" s="39" t="s">
        <v>433</v>
      </c>
      <c r="L616" s="39" t="s">
        <v>484</v>
      </c>
      <c r="S616" s="40">
        <v>153</v>
      </c>
      <c r="U616" s="40">
        <v>0</v>
      </c>
      <c r="V616" s="40"/>
      <c r="X616" s="40">
        <v>81256</v>
      </c>
      <c r="Y616" s="33"/>
      <c r="Z616" s="37"/>
    </row>
    <row r="617" spans="1:26" ht="12.75">
      <c r="A617" s="33"/>
      <c r="B617" s="37"/>
      <c r="C617" s="39" t="s">
        <v>90</v>
      </c>
      <c r="E617" s="39" t="s">
        <v>487</v>
      </c>
      <c r="J617" s="39" t="s">
        <v>77</v>
      </c>
      <c r="L617" s="39" t="s">
        <v>488</v>
      </c>
      <c r="S617" s="40">
        <v>11200</v>
      </c>
      <c r="U617" s="40">
        <v>0</v>
      </c>
      <c r="V617" s="40"/>
      <c r="X617" s="40">
        <v>92456</v>
      </c>
      <c r="Y617" s="33"/>
      <c r="Z617" s="37"/>
    </row>
    <row r="618" spans="1:26" ht="12.75">
      <c r="A618" s="33"/>
      <c r="B618" s="37"/>
      <c r="C618" s="38" t="s">
        <v>93</v>
      </c>
      <c r="L618" s="39" t="s">
        <v>66</v>
      </c>
      <c r="N618" s="41">
        <v>13208</v>
      </c>
      <c r="O618" s="41"/>
      <c r="P618" s="41"/>
      <c r="R618" s="41">
        <v>13208</v>
      </c>
      <c r="S618" s="41"/>
      <c r="T618" s="41">
        <v>0</v>
      </c>
      <c r="U618" s="41"/>
      <c r="V618" s="41"/>
      <c r="Y618" s="33"/>
      <c r="Z618" s="37"/>
    </row>
    <row r="619" spans="1:26" ht="12.75">
      <c r="A619" s="33"/>
      <c r="B619" s="37"/>
      <c r="Y619" s="33"/>
      <c r="Z619" s="37"/>
    </row>
    <row r="620" spans="1:26" ht="12.75">
      <c r="A620" s="33"/>
      <c r="B620" s="37"/>
      <c r="C620" s="39" t="s">
        <v>94</v>
      </c>
      <c r="E620" s="39" t="s">
        <v>489</v>
      </c>
      <c r="J620" s="39" t="s">
        <v>433</v>
      </c>
      <c r="L620" s="39" t="s">
        <v>490</v>
      </c>
      <c r="S620" s="40">
        <v>1000</v>
      </c>
      <c r="U620" s="40">
        <v>0</v>
      </c>
      <c r="V620" s="40"/>
      <c r="X620" s="40">
        <v>93456</v>
      </c>
      <c r="Y620" s="33"/>
      <c r="Z620" s="37"/>
    </row>
    <row r="621" spans="1:26" ht="12.75">
      <c r="A621" s="33"/>
      <c r="B621" s="37"/>
      <c r="C621" s="39" t="s">
        <v>94</v>
      </c>
      <c r="E621" s="39" t="s">
        <v>491</v>
      </c>
      <c r="J621" s="39" t="s">
        <v>433</v>
      </c>
      <c r="L621" s="39" t="s">
        <v>492</v>
      </c>
      <c r="S621" s="40">
        <v>702</v>
      </c>
      <c r="U621" s="40">
        <v>0</v>
      </c>
      <c r="V621" s="40"/>
      <c r="X621" s="40">
        <v>94158</v>
      </c>
      <c r="Y621" s="33"/>
      <c r="Z621" s="37"/>
    </row>
    <row r="622" spans="1:26" ht="12.75">
      <c r="A622" s="33"/>
      <c r="B622" s="37"/>
      <c r="C622" s="39" t="s">
        <v>94</v>
      </c>
      <c r="E622" s="39" t="s">
        <v>493</v>
      </c>
      <c r="J622" s="39" t="s">
        <v>433</v>
      </c>
      <c r="L622" s="39" t="s">
        <v>492</v>
      </c>
      <c r="S622" s="40">
        <v>153</v>
      </c>
      <c r="U622" s="40">
        <v>0</v>
      </c>
      <c r="V622" s="40"/>
      <c r="X622" s="40">
        <v>94311</v>
      </c>
      <c r="Y622" s="33"/>
      <c r="Z622" s="37"/>
    </row>
    <row r="623" spans="1:26" ht="12.75">
      <c r="A623" s="33"/>
      <c r="B623" s="37"/>
      <c r="C623" s="39" t="s">
        <v>94</v>
      </c>
      <c r="E623" s="39" t="s">
        <v>494</v>
      </c>
      <c r="J623" s="39" t="s">
        <v>433</v>
      </c>
      <c r="L623" s="39" t="s">
        <v>492</v>
      </c>
      <c r="S623" s="40">
        <v>153</v>
      </c>
      <c r="U623" s="40">
        <v>0</v>
      </c>
      <c r="V623" s="40"/>
      <c r="X623" s="40">
        <v>94464</v>
      </c>
      <c r="Y623" s="33"/>
      <c r="Z623" s="37"/>
    </row>
    <row r="624" spans="1:26" ht="12.75">
      <c r="A624" s="33"/>
      <c r="B624" s="37"/>
      <c r="C624" s="39" t="s">
        <v>94</v>
      </c>
      <c r="E624" s="39" t="s">
        <v>495</v>
      </c>
      <c r="J624" s="39" t="s">
        <v>77</v>
      </c>
      <c r="L624" s="39" t="s">
        <v>496</v>
      </c>
      <c r="S624" s="40">
        <v>11200</v>
      </c>
      <c r="U624" s="40">
        <v>0</v>
      </c>
      <c r="V624" s="40"/>
      <c r="X624" s="40">
        <v>105664</v>
      </c>
      <c r="Y624" s="33"/>
      <c r="Z624" s="37"/>
    </row>
    <row r="625" spans="1:26" ht="12.75">
      <c r="A625" s="33"/>
      <c r="B625" s="37"/>
      <c r="C625" s="38" t="s">
        <v>97</v>
      </c>
      <c r="L625" s="39" t="s">
        <v>66</v>
      </c>
      <c r="N625" s="41">
        <v>13208</v>
      </c>
      <c r="O625" s="41"/>
      <c r="P625" s="41"/>
      <c r="R625" s="41">
        <v>13208</v>
      </c>
      <c r="S625" s="41"/>
      <c r="T625" s="41">
        <v>0</v>
      </c>
      <c r="U625" s="41"/>
      <c r="V625" s="41"/>
      <c r="Y625" s="33"/>
      <c r="Z625" s="37"/>
    </row>
    <row r="626" spans="1:26" ht="12.75">
      <c r="A626" s="33"/>
      <c r="B626" s="37"/>
      <c r="Y626" s="33"/>
      <c r="Z626" s="37"/>
    </row>
    <row r="627" spans="1:26" ht="12.75">
      <c r="A627" s="33"/>
      <c r="B627" s="37"/>
      <c r="C627" s="39" t="s">
        <v>98</v>
      </c>
      <c r="E627" s="39" t="s">
        <v>497</v>
      </c>
      <c r="J627" s="39" t="s">
        <v>433</v>
      </c>
      <c r="L627" s="39" t="s">
        <v>498</v>
      </c>
      <c r="S627" s="40">
        <v>1000</v>
      </c>
      <c r="U627" s="40">
        <v>0</v>
      </c>
      <c r="V627" s="40"/>
      <c r="X627" s="40">
        <v>106664</v>
      </c>
      <c r="Y627" s="33"/>
      <c r="Z627" s="37"/>
    </row>
    <row r="628" spans="1:26" ht="12.75">
      <c r="A628" s="33"/>
      <c r="B628" s="37"/>
      <c r="C628" s="39" t="s">
        <v>98</v>
      </c>
      <c r="E628" s="39" t="s">
        <v>499</v>
      </c>
      <c r="J628" s="39" t="s">
        <v>433</v>
      </c>
      <c r="L628" s="39" t="s">
        <v>500</v>
      </c>
      <c r="S628" s="40">
        <v>702</v>
      </c>
      <c r="U628" s="40">
        <v>0</v>
      </c>
      <c r="V628" s="40"/>
      <c r="X628" s="40">
        <v>107366</v>
      </c>
      <c r="Y628" s="33"/>
      <c r="Z628" s="37"/>
    </row>
    <row r="629" spans="1:26" ht="12.75">
      <c r="A629" s="33"/>
      <c r="B629" s="37"/>
      <c r="C629" s="39" t="s">
        <v>98</v>
      </c>
      <c r="E629" s="39" t="s">
        <v>501</v>
      </c>
      <c r="J629" s="39" t="s">
        <v>433</v>
      </c>
      <c r="L629" s="39" t="s">
        <v>500</v>
      </c>
      <c r="S629" s="40">
        <v>153</v>
      </c>
      <c r="U629" s="40">
        <v>0</v>
      </c>
      <c r="V629" s="40"/>
      <c r="X629" s="40">
        <v>107519</v>
      </c>
      <c r="Y629" s="33"/>
      <c r="Z629" s="37"/>
    </row>
    <row r="630" spans="1:26" ht="12.75">
      <c r="A630" s="33"/>
      <c r="B630" s="37"/>
      <c r="C630" s="39" t="s">
        <v>98</v>
      </c>
      <c r="E630" s="39" t="s">
        <v>502</v>
      </c>
      <c r="J630" s="39" t="s">
        <v>433</v>
      </c>
      <c r="L630" s="39" t="s">
        <v>500</v>
      </c>
      <c r="S630" s="40">
        <v>153</v>
      </c>
      <c r="U630" s="40">
        <v>0</v>
      </c>
      <c r="V630" s="40"/>
      <c r="X630" s="40">
        <v>107672</v>
      </c>
      <c r="Y630" s="33"/>
      <c r="Z630" s="37"/>
    </row>
    <row r="631" spans="1:26" ht="12.75">
      <c r="A631" s="33"/>
      <c r="B631" s="37"/>
      <c r="C631" s="39" t="s">
        <v>98</v>
      </c>
      <c r="E631" s="39" t="s">
        <v>503</v>
      </c>
      <c r="J631" s="39" t="s">
        <v>77</v>
      </c>
      <c r="L631" s="39" t="s">
        <v>504</v>
      </c>
      <c r="S631" s="40">
        <v>11200</v>
      </c>
      <c r="U631" s="40">
        <v>0</v>
      </c>
      <c r="V631" s="40"/>
      <c r="X631" s="40">
        <v>118872</v>
      </c>
      <c r="Y631" s="33"/>
      <c r="Z631" s="37"/>
    </row>
    <row r="632" spans="1:26" ht="12.75">
      <c r="A632" s="33"/>
      <c r="B632" s="37"/>
      <c r="C632" s="38" t="s">
        <v>101</v>
      </c>
      <c r="L632" s="39" t="s">
        <v>66</v>
      </c>
      <c r="N632" s="41">
        <v>13208</v>
      </c>
      <c r="O632" s="41"/>
      <c r="P632" s="41"/>
      <c r="R632" s="41">
        <v>13208</v>
      </c>
      <c r="S632" s="41"/>
      <c r="T632" s="41">
        <v>0</v>
      </c>
      <c r="U632" s="41"/>
      <c r="V632" s="41"/>
      <c r="Y632" s="33"/>
      <c r="Z632" s="37"/>
    </row>
    <row r="633" spans="1:26" ht="12.75">
      <c r="A633" s="33"/>
      <c r="B633" s="37"/>
      <c r="Y633" s="33"/>
      <c r="Z633" s="37"/>
    </row>
    <row r="634" spans="1:26" ht="12.75">
      <c r="A634" s="33"/>
      <c r="B634" s="37"/>
      <c r="C634" s="39" t="s">
        <v>102</v>
      </c>
      <c r="E634" s="39" t="s">
        <v>505</v>
      </c>
      <c r="J634" s="39" t="s">
        <v>433</v>
      </c>
      <c r="L634" s="39" t="s">
        <v>506</v>
      </c>
      <c r="S634" s="40">
        <v>1000</v>
      </c>
      <c r="U634" s="40">
        <v>0</v>
      </c>
      <c r="V634" s="40"/>
      <c r="X634" s="40">
        <v>119872</v>
      </c>
      <c r="Y634" s="33"/>
      <c r="Z634" s="37"/>
    </row>
    <row r="635" spans="1:26" ht="12.75">
      <c r="A635" s="33"/>
      <c r="B635" s="37"/>
      <c r="C635" s="39" t="s">
        <v>102</v>
      </c>
      <c r="E635" s="39" t="s">
        <v>507</v>
      </c>
      <c r="J635" s="39" t="s">
        <v>433</v>
      </c>
      <c r="L635" s="39" t="s">
        <v>508</v>
      </c>
      <c r="S635" s="40">
        <v>702</v>
      </c>
      <c r="U635" s="40">
        <v>0</v>
      </c>
      <c r="V635" s="40"/>
      <c r="X635" s="40">
        <v>120574</v>
      </c>
      <c r="Y635" s="33"/>
      <c r="Z635" s="37"/>
    </row>
    <row r="636" spans="1:26" ht="12.75">
      <c r="A636" s="33"/>
      <c r="B636" s="37"/>
      <c r="C636" s="39" t="s">
        <v>102</v>
      </c>
      <c r="E636" s="39" t="s">
        <v>509</v>
      </c>
      <c r="J636" s="39" t="s">
        <v>433</v>
      </c>
      <c r="L636" s="39" t="s">
        <v>508</v>
      </c>
      <c r="S636" s="40">
        <v>153</v>
      </c>
      <c r="U636" s="40">
        <v>0</v>
      </c>
      <c r="V636" s="40"/>
      <c r="X636" s="40">
        <v>120727</v>
      </c>
      <c r="Y636" s="33"/>
      <c r="Z636" s="37"/>
    </row>
    <row r="637" spans="1:26" ht="12.75">
      <c r="A637" s="33"/>
      <c r="B637" s="37"/>
      <c r="C637" s="39" t="s">
        <v>102</v>
      </c>
      <c r="E637" s="39" t="s">
        <v>510</v>
      </c>
      <c r="J637" s="39" t="s">
        <v>433</v>
      </c>
      <c r="L637" s="39" t="s">
        <v>508</v>
      </c>
      <c r="S637" s="40">
        <v>153</v>
      </c>
      <c r="U637" s="40">
        <v>0</v>
      </c>
      <c r="V637" s="40"/>
      <c r="X637" s="40">
        <v>120880</v>
      </c>
      <c r="Y637" s="33"/>
      <c r="Z637" s="37"/>
    </row>
    <row r="638" spans="1:26" ht="12.75">
      <c r="A638" s="33"/>
      <c r="B638" s="37"/>
      <c r="C638" s="39" t="s">
        <v>102</v>
      </c>
      <c r="E638" s="39" t="s">
        <v>511</v>
      </c>
      <c r="J638" s="39" t="s">
        <v>77</v>
      </c>
      <c r="L638" s="39" t="s">
        <v>512</v>
      </c>
      <c r="S638" s="40">
        <v>11200</v>
      </c>
      <c r="U638" s="40">
        <v>0</v>
      </c>
      <c r="V638" s="40"/>
      <c r="X638" s="40">
        <v>132080</v>
      </c>
      <c r="Y638" s="33"/>
      <c r="Z638" s="37"/>
    </row>
    <row r="639" spans="1:26" ht="12.75">
      <c r="A639" s="33"/>
      <c r="B639" s="37"/>
      <c r="C639" s="38" t="s">
        <v>105</v>
      </c>
      <c r="L639" s="39" t="s">
        <v>66</v>
      </c>
      <c r="N639" s="41">
        <v>13208</v>
      </c>
      <c r="O639" s="41"/>
      <c r="P639" s="41"/>
      <c r="R639" s="41">
        <v>13208</v>
      </c>
      <c r="S639" s="41"/>
      <c r="T639" s="41">
        <v>0</v>
      </c>
      <c r="U639" s="41"/>
      <c r="V639" s="41"/>
      <c r="Y639" s="33"/>
      <c r="Z639" s="37"/>
    </row>
    <row r="640" spans="1:26" ht="12.75">
      <c r="A640" s="33"/>
      <c r="B640" s="37"/>
      <c r="Y640" s="33"/>
      <c r="Z640" s="37"/>
    </row>
    <row r="641" spans="1:26" ht="12.75">
      <c r="A641" s="33"/>
      <c r="B641" s="37"/>
      <c r="C641" s="38" t="s">
        <v>430</v>
      </c>
      <c r="E641" s="38" t="s">
        <v>106</v>
      </c>
      <c r="R641" s="41">
        <v>278576</v>
      </c>
      <c r="S641" s="41"/>
      <c r="T641" s="41">
        <v>146496</v>
      </c>
      <c r="U641" s="41"/>
      <c r="V641" s="41"/>
      <c r="X641" s="41">
        <v>132080</v>
      </c>
      <c r="Y641" s="33"/>
      <c r="Z641" s="37"/>
    </row>
    <row r="642" spans="1:26" ht="12.75">
      <c r="A642" s="33"/>
      <c r="B642" s="43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44"/>
      <c r="Z642" s="37"/>
    </row>
    <row r="643" spans="1:26" ht="12.75">
      <c r="A643" s="33"/>
      <c r="B643" s="34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6"/>
      <c r="Z643" s="37"/>
    </row>
    <row r="644" spans="1:26" ht="12.75">
      <c r="A644" s="33"/>
      <c r="B644" s="37"/>
      <c r="C644" s="38" t="s">
        <v>513</v>
      </c>
      <c r="E644" s="38" t="s">
        <v>514</v>
      </c>
      <c r="Y644" s="33"/>
      <c r="Z644" s="37"/>
    </row>
    <row r="645" spans="1:26" ht="12.75">
      <c r="A645" s="33"/>
      <c r="B645" s="37"/>
      <c r="Y645" s="33"/>
      <c r="Z645" s="37"/>
    </row>
    <row r="646" spans="1:26" ht="12.75">
      <c r="A646" s="33"/>
      <c r="B646" s="37"/>
      <c r="C646" s="39" t="s">
        <v>58</v>
      </c>
      <c r="E646" s="39" t="s">
        <v>59</v>
      </c>
      <c r="L646" s="39" t="s">
        <v>60</v>
      </c>
      <c r="S646" s="40">
        <v>40423.310000000005</v>
      </c>
      <c r="U646" s="40">
        <v>0</v>
      </c>
      <c r="V646" s="40"/>
      <c r="X646" s="40">
        <v>40423.310000000005</v>
      </c>
      <c r="Y646" s="33"/>
      <c r="Z646" s="37"/>
    </row>
    <row r="647" spans="1:26" ht="12.75">
      <c r="A647" s="33"/>
      <c r="B647" s="37"/>
      <c r="C647" s="38" t="s">
        <v>65</v>
      </c>
      <c r="L647" s="39" t="s">
        <v>66</v>
      </c>
      <c r="N647" s="41">
        <v>40423.310000000005</v>
      </c>
      <c r="O647" s="41"/>
      <c r="P647" s="41"/>
      <c r="R647" s="41">
        <v>40423.310000000005</v>
      </c>
      <c r="S647" s="41"/>
      <c r="T647" s="41">
        <v>0</v>
      </c>
      <c r="U647" s="41"/>
      <c r="V647" s="41"/>
      <c r="Y647" s="33"/>
      <c r="Z647" s="37"/>
    </row>
    <row r="648" spans="1:26" ht="12.75">
      <c r="A648" s="33"/>
      <c r="B648" s="37"/>
      <c r="Y648" s="33"/>
      <c r="Z648" s="37"/>
    </row>
    <row r="649" spans="1:26" ht="12.75">
      <c r="A649" s="33"/>
      <c r="B649" s="37"/>
      <c r="C649" s="39" t="s">
        <v>109</v>
      </c>
      <c r="E649" s="39" t="s">
        <v>515</v>
      </c>
      <c r="J649" s="39" t="s">
        <v>433</v>
      </c>
      <c r="L649" s="39" t="s">
        <v>516</v>
      </c>
      <c r="S649" s="40">
        <v>45046</v>
      </c>
      <c r="U649" s="40">
        <v>0</v>
      </c>
      <c r="V649" s="40"/>
      <c r="X649" s="40">
        <v>85469.31</v>
      </c>
      <c r="Y649" s="33"/>
      <c r="Z649" s="37"/>
    </row>
    <row r="650" spans="1:26" ht="12.75">
      <c r="A650" s="33"/>
      <c r="B650" s="37"/>
      <c r="C650" s="38" t="s">
        <v>74</v>
      </c>
      <c r="L650" s="39" t="s">
        <v>66</v>
      </c>
      <c r="N650" s="41">
        <v>45046</v>
      </c>
      <c r="O650" s="41"/>
      <c r="P650" s="41"/>
      <c r="R650" s="41">
        <v>45046</v>
      </c>
      <c r="S650" s="41"/>
      <c r="T650" s="41">
        <v>0</v>
      </c>
      <c r="U650" s="41"/>
      <c r="V650" s="41"/>
      <c r="Y650" s="33"/>
      <c r="Z650" s="37"/>
    </row>
    <row r="651" spans="1:26" ht="12.75">
      <c r="A651" s="33"/>
      <c r="B651" s="37"/>
      <c r="Y651" s="33"/>
      <c r="Z651" s="37"/>
    </row>
    <row r="652" spans="1:26" ht="12.75">
      <c r="A652" s="33"/>
      <c r="B652" s="37"/>
      <c r="C652" s="39" t="s">
        <v>75</v>
      </c>
      <c r="E652" s="39" t="s">
        <v>76</v>
      </c>
      <c r="J652" s="39" t="s">
        <v>77</v>
      </c>
      <c r="L652" s="39" t="s">
        <v>78</v>
      </c>
      <c r="S652" s="40">
        <v>0</v>
      </c>
      <c r="U652" s="40">
        <v>40423.310000000005</v>
      </c>
      <c r="V652" s="40"/>
      <c r="X652" s="40">
        <v>45046</v>
      </c>
      <c r="Y652" s="33"/>
      <c r="Z652" s="37"/>
    </row>
    <row r="653" spans="1:26" ht="12.75">
      <c r="A653" s="33"/>
      <c r="B653" s="37"/>
      <c r="C653" s="38" t="s">
        <v>81</v>
      </c>
      <c r="L653" s="39" t="s">
        <v>66</v>
      </c>
      <c r="N653" s="41">
        <v>-40423.310000000005</v>
      </c>
      <c r="O653" s="41"/>
      <c r="P653" s="41"/>
      <c r="R653" s="41">
        <v>0</v>
      </c>
      <c r="S653" s="41"/>
      <c r="T653" s="41">
        <v>40423.310000000005</v>
      </c>
      <c r="U653" s="41"/>
      <c r="V653" s="41"/>
      <c r="Y653" s="33"/>
      <c r="Z653" s="37"/>
    </row>
    <row r="654" spans="1:26" ht="12.75">
      <c r="A654" s="33"/>
      <c r="B654" s="37"/>
      <c r="Y654" s="33"/>
      <c r="Z654" s="37"/>
    </row>
    <row r="655" spans="1:26" ht="12.75">
      <c r="A655" s="33"/>
      <c r="B655" s="37"/>
      <c r="C655" s="38" t="s">
        <v>513</v>
      </c>
      <c r="E655" s="38" t="s">
        <v>106</v>
      </c>
      <c r="R655" s="41">
        <v>85469.31</v>
      </c>
      <c r="S655" s="41"/>
      <c r="T655" s="41">
        <v>40423.310000000005</v>
      </c>
      <c r="U655" s="41"/>
      <c r="V655" s="41"/>
      <c r="X655" s="42">
        <v>45046</v>
      </c>
      <c r="Y655" s="33"/>
      <c r="Z655" s="37"/>
    </row>
    <row r="656" spans="1:26" ht="12.75">
      <c r="A656" s="33"/>
      <c r="B656" s="43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44"/>
      <c r="Z656" s="37"/>
    </row>
    <row r="657" spans="1:26" ht="12.75">
      <c r="A657" s="33"/>
      <c r="B657" s="34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6"/>
      <c r="Z657" s="37"/>
    </row>
    <row r="658" spans="1:26" ht="12.75">
      <c r="A658" s="33"/>
      <c r="B658" s="37"/>
      <c r="C658" s="38" t="s">
        <v>517</v>
      </c>
      <c r="E658" s="38" t="s">
        <v>518</v>
      </c>
      <c r="Y658" s="33"/>
      <c r="Z658" s="37"/>
    </row>
    <row r="659" spans="1:26" ht="12.75">
      <c r="A659" s="33"/>
      <c r="B659" s="37"/>
      <c r="Y659" s="33"/>
      <c r="Z659" s="37"/>
    </row>
    <row r="660" spans="1:26" ht="12.75">
      <c r="A660" s="33"/>
      <c r="B660" s="37"/>
      <c r="C660" s="39" t="s">
        <v>58</v>
      </c>
      <c r="E660" s="39" t="s">
        <v>59</v>
      </c>
      <c r="L660" s="39" t="s">
        <v>60</v>
      </c>
      <c r="S660" s="40">
        <v>64086</v>
      </c>
      <c r="U660" s="40">
        <v>0</v>
      </c>
      <c r="V660" s="40"/>
      <c r="X660" s="40">
        <v>64086</v>
      </c>
      <c r="Y660" s="33"/>
      <c r="Z660" s="37"/>
    </row>
    <row r="661" spans="1:26" ht="12.75">
      <c r="A661" s="33"/>
      <c r="B661" s="43"/>
      <c r="C661" s="29" t="s">
        <v>61</v>
      </c>
      <c r="D661" s="29"/>
      <c r="E661" s="29" t="s">
        <v>519</v>
      </c>
      <c r="F661" s="29"/>
      <c r="G661" s="29"/>
      <c r="H661" s="29"/>
      <c r="I661" s="29"/>
      <c r="J661" s="29" t="s">
        <v>142</v>
      </c>
      <c r="K661" s="29"/>
      <c r="L661" s="29" t="s">
        <v>520</v>
      </c>
      <c r="M661" s="29"/>
      <c r="N661" s="29"/>
      <c r="O661" s="29"/>
      <c r="P661" s="29"/>
      <c r="Q661" s="29"/>
      <c r="R661" s="29"/>
      <c r="S661" s="47">
        <v>2520</v>
      </c>
      <c r="T661" s="29"/>
      <c r="U661" s="47">
        <v>0</v>
      </c>
      <c r="V661" s="47"/>
      <c r="W661" s="29"/>
      <c r="X661" s="47">
        <v>66606</v>
      </c>
      <c r="Y661" s="44"/>
      <c r="Z661" s="37"/>
    </row>
    <row r="662" spans="2:25" ht="12.75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</row>
    <row r="663" spans="1:26" ht="12.75">
      <c r="A663" s="33"/>
      <c r="B663" s="34"/>
      <c r="C663" s="35" t="s">
        <v>61</v>
      </c>
      <c r="D663" s="35"/>
      <c r="E663" s="35" t="s">
        <v>521</v>
      </c>
      <c r="F663" s="35"/>
      <c r="G663" s="35"/>
      <c r="H663" s="35"/>
      <c r="I663" s="35"/>
      <c r="J663" s="35" t="s">
        <v>142</v>
      </c>
      <c r="K663" s="35"/>
      <c r="L663" s="35" t="s">
        <v>522</v>
      </c>
      <c r="M663" s="35"/>
      <c r="N663" s="35"/>
      <c r="O663" s="35"/>
      <c r="P663" s="35"/>
      <c r="Q663" s="35"/>
      <c r="R663" s="35"/>
      <c r="S663" s="46">
        <v>26</v>
      </c>
      <c r="T663" s="35"/>
      <c r="U663" s="46">
        <v>0</v>
      </c>
      <c r="V663" s="46"/>
      <c r="W663" s="35"/>
      <c r="X663" s="46">
        <v>66632</v>
      </c>
      <c r="Y663" s="36"/>
      <c r="Z663" s="37"/>
    </row>
    <row r="664" spans="1:26" ht="12.75">
      <c r="A664" s="33"/>
      <c r="B664" s="37"/>
      <c r="C664" s="38" t="s">
        <v>65</v>
      </c>
      <c r="L664" s="39" t="s">
        <v>66</v>
      </c>
      <c r="N664" s="41">
        <v>66632</v>
      </c>
      <c r="O664" s="41"/>
      <c r="P664" s="41"/>
      <c r="R664" s="41">
        <v>66632</v>
      </c>
      <c r="S664" s="41"/>
      <c r="T664" s="41">
        <v>0</v>
      </c>
      <c r="U664" s="41"/>
      <c r="V664" s="41"/>
      <c r="Y664" s="33"/>
      <c r="Z664" s="37"/>
    </row>
    <row r="665" spans="1:26" ht="12.75">
      <c r="A665" s="33"/>
      <c r="B665" s="37"/>
      <c r="Y665" s="33"/>
      <c r="Z665" s="37"/>
    </row>
    <row r="666" spans="1:26" ht="12.75">
      <c r="A666" s="33"/>
      <c r="B666" s="37"/>
      <c r="C666" s="39" t="s">
        <v>179</v>
      </c>
      <c r="E666" s="39" t="s">
        <v>523</v>
      </c>
      <c r="J666" s="39" t="s">
        <v>142</v>
      </c>
      <c r="L666" s="39" t="s">
        <v>524</v>
      </c>
      <c r="S666" s="40">
        <v>44</v>
      </c>
      <c r="U666" s="40">
        <v>0</v>
      </c>
      <c r="V666" s="40"/>
      <c r="X666" s="40">
        <v>66676</v>
      </c>
      <c r="Y666" s="33"/>
      <c r="Z666" s="37"/>
    </row>
    <row r="667" spans="1:26" ht="12.75">
      <c r="A667" s="33"/>
      <c r="B667" s="37"/>
      <c r="C667" s="39" t="s">
        <v>179</v>
      </c>
      <c r="E667" s="39" t="s">
        <v>525</v>
      </c>
      <c r="J667" s="39" t="s">
        <v>142</v>
      </c>
      <c r="L667" s="39" t="s">
        <v>526</v>
      </c>
      <c r="S667" s="40">
        <v>26</v>
      </c>
      <c r="U667" s="40">
        <v>0</v>
      </c>
      <c r="V667" s="40"/>
      <c r="X667" s="40">
        <v>66702</v>
      </c>
      <c r="Y667" s="33"/>
      <c r="Z667" s="37"/>
    </row>
    <row r="668" spans="1:26" ht="12.75">
      <c r="A668" s="33"/>
      <c r="B668" s="37"/>
      <c r="C668" s="38" t="s">
        <v>70</v>
      </c>
      <c r="L668" s="39" t="s">
        <v>66</v>
      </c>
      <c r="N668" s="41">
        <v>70</v>
      </c>
      <c r="O668" s="41"/>
      <c r="P668" s="41"/>
      <c r="R668" s="41">
        <v>70</v>
      </c>
      <c r="S668" s="41"/>
      <c r="T668" s="41">
        <v>0</v>
      </c>
      <c r="U668" s="41"/>
      <c r="V668" s="41"/>
      <c r="Y668" s="33"/>
      <c r="Z668" s="37"/>
    </row>
    <row r="669" spans="1:26" ht="12.75">
      <c r="A669" s="33"/>
      <c r="B669" s="37"/>
      <c r="Y669" s="33"/>
      <c r="Z669" s="37"/>
    </row>
    <row r="670" spans="1:26" ht="12.75">
      <c r="A670" s="33"/>
      <c r="B670" s="37"/>
      <c r="C670" s="39" t="s">
        <v>75</v>
      </c>
      <c r="E670" s="39" t="s">
        <v>527</v>
      </c>
      <c r="J670" s="39" t="s">
        <v>63</v>
      </c>
      <c r="L670" s="39" t="s">
        <v>528</v>
      </c>
      <c r="S670" s="40">
        <v>8800</v>
      </c>
      <c r="U670" s="40">
        <v>0</v>
      </c>
      <c r="V670" s="40"/>
      <c r="X670" s="40">
        <v>75502</v>
      </c>
      <c r="Y670" s="33"/>
      <c r="Z670" s="37"/>
    </row>
    <row r="671" spans="1:26" ht="12.75">
      <c r="A671" s="33"/>
      <c r="B671" s="37"/>
      <c r="C671" s="38" t="s">
        <v>81</v>
      </c>
      <c r="L671" s="39" t="s">
        <v>66</v>
      </c>
      <c r="N671" s="41">
        <v>8800</v>
      </c>
      <c r="O671" s="41"/>
      <c r="P671" s="41"/>
      <c r="R671" s="41">
        <v>8800</v>
      </c>
      <c r="S671" s="41"/>
      <c r="T671" s="41">
        <v>0</v>
      </c>
      <c r="U671" s="41"/>
      <c r="V671" s="41"/>
      <c r="Y671" s="33"/>
      <c r="Z671" s="37"/>
    </row>
    <row r="672" spans="1:26" ht="12.75">
      <c r="A672" s="33"/>
      <c r="B672" s="37"/>
      <c r="Y672" s="33"/>
      <c r="Z672" s="37"/>
    </row>
    <row r="673" spans="1:26" ht="12.75">
      <c r="A673" s="33"/>
      <c r="B673" s="37"/>
      <c r="C673" s="39" t="s">
        <v>529</v>
      </c>
      <c r="E673" s="39" t="s">
        <v>530</v>
      </c>
      <c r="J673" s="39" t="s">
        <v>167</v>
      </c>
      <c r="L673" s="39" t="s">
        <v>531</v>
      </c>
      <c r="S673" s="40">
        <v>1000</v>
      </c>
      <c r="U673" s="40">
        <v>0</v>
      </c>
      <c r="V673" s="40"/>
      <c r="X673" s="40">
        <v>76502</v>
      </c>
      <c r="Y673" s="33"/>
      <c r="Z673" s="37"/>
    </row>
    <row r="674" spans="1:26" ht="12.75">
      <c r="A674" s="33"/>
      <c r="B674" s="37"/>
      <c r="C674" s="38" t="s">
        <v>85</v>
      </c>
      <c r="L674" s="39" t="s">
        <v>66</v>
      </c>
      <c r="N674" s="41">
        <v>1000</v>
      </c>
      <c r="O674" s="41"/>
      <c r="P674" s="41"/>
      <c r="R674" s="41">
        <v>1000</v>
      </c>
      <c r="S674" s="41"/>
      <c r="T674" s="41">
        <v>0</v>
      </c>
      <c r="U674" s="41"/>
      <c r="V674" s="41"/>
      <c r="Y674" s="33"/>
      <c r="Z674" s="37"/>
    </row>
    <row r="675" spans="1:26" ht="12.75">
      <c r="A675" s="33"/>
      <c r="B675" s="37"/>
      <c r="Y675" s="33"/>
      <c r="Z675" s="37"/>
    </row>
    <row r="676" spans="1:26" ht="12.75">
      <c r="A676" s="33"/>
      <c r="B676" s="37"/>
      <c r="C676" s="39" t="s">
        <v>86</v>
      </c>
      <c r="E676" s="39" t="s">
        <v>212</v>
      </c>
      <c r="J676" s="39" t="s">
        <v>63</v>
      </c>
      <c r="L676" s="39" t="s">
        <v>532</v>
      </c>
      <c r="S676" s="40">
        <v>2400</v>
      </c>
      <c r="U676" s="40">
        <v>0</v>
      </c>
      <c r="V676" s="40"/>
      <c r="X676" s="40">
        <v>78902</v>
      </c>
      <c r="Y676" s="33"/>
      <c r="Z676" s="37"/>
    </row>
    <row r="677" spans="1:26" ht="12.75">
      <c r="A677" s="33"/>
      <c r="B677" s="37"/>
      <c r="C677" s="38" t="s">
        <v>89</v>
      </c>
      <c r="L677" s="39" t="s">
        <v>66</v>
      </c>
      <c r="N677" s="41">
        <v>2400</v>
      </c>
      <c r="O677" s="41"/>
      <c r="P677" s="41"/>
      <c r="R677" s="41">
        <v>2400</v>
      </c>
      <c r="S677" s="41"/>
      <c r="T677" s="41">
        <v>0</v>
      </c>
      <c r="U677" s="41"/>
      <c r="V677" s="41"/>
      <c r="Y677" s="33"/>
      <c r="Z677" s="37"/>
    </row>
    <row r="678" spans="1:26" ht="12.75">
      <c r="A678" s="33"/>
      <c r="B678" s="37"/>
      <c r="Y678" s="33"/>
      <c r="Z678" s="37"/>
    </row>
    <row r="679" spans="1:26" ht="12.75">
      <c r="A679" s="33"/>
      <c r="B679" s="37"/>
      <c r="C679" s="39" t="s">
        <v>94</v>
      </c>
      <c r="E679" s="39" t="s">
        <v>533</v>
      </c>
      <c r="J679" s="39" t="s">
        <v>77</v>
      </c>
      <c r="L679" s="39" t="s">
        <v>534</v>
      </c>
      <c r="S679" s="40">
        <v>0</v>
      </c>
      <c r="U679" s="40">
        <v>53820</v>
      </c>
      <c r="V679" s="40"/>
      <c r="X679" s="40">
        <v>25082</v>
      </c>
      <c r="Y679" s="33"/>
      <c r="Z679" s="37"/>
    </row>
    <row r="680" spans="1:26" ht="12.75">
      <c r="A680" s="33"/>
      <c r="B680" s="37"/>
      <c r="C680" s="39" t="s">
        <v>94</v>
      </c>
      <c r="E680" s="39" t="s">
        <v>535</v>
      </c>
      <c r="J680" s="39" t="s">
        <v>167</v>
      </c>
      <c r="L680" s="39" t="s">
        <v>536</v>
      </c>
      <c r="S680" s="40">
        <v>0</v>
      </c>
      <c r="U680" s="40">
        <v>2520</v>
      </c>
      <c r="V680" s="40"/>
      <c r="X680" s="40">
        <v>22562</v>
      </c>
      <c r="Y680" s="33"/>
      <c r="Z680" s="37"/>
    </row>
    <row r="681" spans="1:26" ht="12.75">
      <c r="A681" s="33"/>
      <c r="B681" s="37"/>
      <c r="C681" s="38" t="s">
        <v>97</v>
      </c>
      <c r="L681" s="39" t="s">
        <v>66</v>
      </c>
      <c r="N681" s="41">
        <v>-56340</v>
      </c>
      <c r="O681" s="41"/>
      <c r="P681" s="41"/>
      <c r="R681" s="41">
        <v>0</v>
      </c>
      <c r="S681" s="41"/>
      <c r="T681" s="41">
        <v>56340</v>
      </c>
      <c r="U681" s="41"/>
      <c r="V681" s="41"/>
      <c r="Y681" s="33"/>
      <c r="Z681" s="37"/>
    </row>
    <row r="682" spans="1:26" ht="12.75">
      <c r="A682" s="33"/>
      <c r="B682" s="37"/>
      <c r="Y682" s="33"/>
      <c r="Z682" s="37"/>
    </row>
    <row r="683" spans="1:26" ht="12.75">
      <c r="A683" s="33"/>
      <c r="B683" s="37"/>
      <c r="C683" s="38" t="s">
        <v>517</v>
      </c>
      <c r="E683" s="38" t="s">
        <v>106</v>
      </c>
      <c r="R683" s="41">
        <v>78902</v>
      </c>
      <c r="S683" s="41"/>
      <c r="T683" s="41">
        <v>56340</v>
      </c>
      <c r="U683" s="41"/>
      <c r="V683" s="41"/>
      <c r="X683" s="41">
        <v>22562</v>
      </c>
      <c r="Y683" s="33"/>
      <c r="Z683" s="37"/>
    </row>
    <row r="684" spans="1:26" ht="12.75">
      <c r="A684" s="33"/>
      <c r="B684" s="43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44"/>
      <c r="Z684" s="37"/>
    </row>
    <row r="685" spans="1:26" ht="12.75">
      <c r="A685" s="33"/>
      <c r="B685" s="34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6"/>
      <c r="Z685" s="37"/>
    </row>
    <row r="686" spans="1:26" ht="12.75">
      <c r="A686" s="33"/>
      <c r="B686" s="37"/>
      <c r="C686" s="38" t="s">
        <v>537</v>
      </c>
      <c r="E686" s="38" t="s">
        <v>538</v>
      </c>
      <c r="Y686" s="33"/>
      <c r="Z686" s="37"/>
    </row>
    <row r="687" spans="1:26" ht="12.75">
      <c r="A687" s="33"/>
      <c r="B687" s="37"/>
      <c r="Y687" s="33"/>
      <c r="Z687" s="37"/>
    </row>
    <row r="688" spans="1:26" ht="12.75">
      <c r="A688" s="33"/>
      <c r="B688" s="37"/>
      <c r="C688" s="39" t="s">
        <v>58</v>
      </c>
      <c r="E688" s="39" t="s">
        <v>59</v>
      </c>
      <c r="L688" s="39" t="s">
        <v>60</v>
      </c>
      <c r="S688" s="40">
        <v>17001.2</v>
      </c>
      <c r="U688" s="40">
        <v>0</v>
      </c>
      <c r="V688" s="40"/>
      <c r="X688" s="40">
        <v>17001.2</v>
      </c>
      <c r="Y688" s="33"/>
      <c r="Z688" s="37"/>
    </row>
    <row r="689" spans="1:26" ht="12.75">
      <c r="A689" s="33"/>
      <c r="B689" s="37"/>
      <c r="C689" s="38" t="s">
        <v>65</v>
      </c>
      <c r="L689" s="39" t="s">
        <v>66</v>
      </c>
      <c r="N689" s="41">
        <v>17001.2</v>
      </c>
      <c r="O689" s="41"/>
      <c r="P689" s="41"/>
      <c r="R689" s="41">
        <v>17001.2</v>
      </c>
      <c r="S689" s="41"/>
      <c r="T689" s="41">
        <v>0</v>
      </c>
      <c r="U689" s="41"/>
      <c r="V689" s="41"/>
      <c r="Y689" s="33"/>
      <c r="Z689" s="37"/>
    </row>
    <row r="690" spans="1:26" ht="12.75">
      <c r="A690" s="33"/>
      <c r="B690" s="37"/>
      <c r="Y690" s="33"/>
      <c r="Z690" s="37"/>
    </row>
    <row r="691" spans="1:26" ht="12.75">
      <c r="A691" s="33"/>
      <c r="B691" s="37"/>
      <c r="C691" s="39" t="s">
        <v>75</v>
      </c>
      <c r="E691" s="39" t="s">
        <v>76</v>
      </c>
      <c r="J691" s="39" t="s">
        <v>77</v>
      </c>
      <c r="L691" s="39" t="s">
        <v>78</v>
      </c>
      <c r="S691" s="40">
        <v>0</v>
      </c>
      <c r="U691" s="40">
        <v>17001.2</v>
      </c>
      <c r="V691" s="40"/>
      <c r="X691" s="40">
        <v>0</v>
      </c>
      <c r="Y691" s="33"/>
      <c r="Z691" s="37"/>
    </row>
    <row r="692" spans="1:26" ht="12.75">
      <c r="A692" s="33"/>
      <c r="B692" s="37"/>
      <c r="C692" s="38" t="s">
        <v>81</v>
      </c>
      <c r="L692" s="39" t="s">
        <v>66</v>
      </c>
      <c r="N692" s="41">
        <v>-17001.2</v>
      </c>
      <c r="O692" s="41"/>
      <c r="P692" s="41"/>
      <c r="R692" s="41">
        <v>0</v>
      </c>
      <c r="S692" s="41"/>
      <c r="T692" s="41">
        <v>17001.2</v>
      </c>
      <c r="U692" s="41"/>
      <c r="V692" s="41"/>
      <c r="Y692" s="33"/>
      <c r="Z692" s="37"/>
    </row>
    <row r="693" spans="1:26" ht="12.75">
      <c r="A693" s="33"/>
      <c r="B693" s="37"/>
      <c r="Y693" s="33"/>
      <c r="Z693" s="37"/>
    </row>
    <row r="694" spans="1:26" ht="12.75">
      <c r="A694" s="33"/>
      <c r="B694" s="37"/>
      <c r="C694" s="39" t="s">
        <v>86</v>
      </c>
      <c r="E694" s="39" t="s">
        <v>539</v>
      </c>
      <c r="J694" s="39" t="s">
        <v>77</v>
      </c>
      <c r="L694" s="39" t="s">
        <v>540</v>
      </c>
      <c r="S694" s="40">
        <v>6439.8</v>
      </c>
      <c r="U694" s="40">
        <v>0</v>
      </c>
      <c r="V694" s="40"/>
      <c r="X694" s="40">
        <v>6439.8</v>
      </c>
      <c r="Y694" s="33"/>
      <c r="Z694" s="37"/>
    </row>
    <row r="695" spans="1:26" ht="12.75">
      <c r="A695" s="33"/>
      <c r="B695" s="37"/>
      <c r="C695" s="38" t="s">
        <v>89</v>
      </c>
      <c r="L695" s="39" t="s">
        <v>66</v>
      </c>
      <c r="N695" s="41">
        <v>6439.8</v>
      </c>
      <c r="O695" s="41"/>
      <c r="P695" s="41"/>
      <c r="R695" s="41">
        <v>6439.8</v>
      </c>
      <c r="S695" s="41"/>
      <c r="T695" s="41">
        <v>0</v>
      </c>
      <c r="U695" s="41"/>
      <c r="V695" s="41"/>
      <c r="Y695" s="33"/>
      <c r="Z695" s="37"/>
    </row>
    <row r="696" spans="1:26" ht="12.75">
      <c r="A696" s="33"/>
      <c r="B696" s="37"/>
      <c r="Y696" s="33"/>
      <c r="Z696" s="37"/>
    </row>
    <row r="697" spans="1:26" ht="12.75">
      <c r="A697" s="33"/>
      <c r="B697" s="37"/>
      <c r="C697" s="38" t="s">
        <v>537</v>
      </c>
      <c r="E697" s="38" t="s">
        <v>106</v>
      </c>
      <c r="R697" s="41">
        <v>23441</v>
      </c>
      <c r="S697" s="41"/>
      <c r="T697" s="41">
        <v>17001.2</v>
      </c>
      <c r="U697" s="41"/>
      <c r="V697" s="41"/>
      <c r="X697" s="41">
        <v>6439.8</v>
      </c>
      <c r="Y697" s="33"/>
      <c r="Z697" s="37"/>
    </row>
    <row r="698" spans="1:26" ht="12.75">
      <c r="A698" s="33"/>
      <c r="B698" s="43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44"/>
      <c r="Z698" s="37"/>
    </row>
    <row r="699" spans="1:26" ht="12.75">
      <c r="A699" s="33"/>
      <c r="B699" s="34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6"/>
      <c r="Z699" s="37"/>
    </row>
    <row r="700" spans="1:26" ht="12.75">
      <c r="A700" s="33"/>
      <c r="B700" s="37"/>
      <c r="C700" s="38" t="s">
        <v>541</v>
      </c>
      <c r="E700" s="38" t="s">
        <v>542</v>
      </c>
      <c r="Y700" s="33"/>
      <c r="Z700" s="37"/>
    </row>
    <row r="701" spans="1:26" ht="12.75">
      <c r="A701" s="33"/>
      <c r="B701" s="37"/>
      <c r="Y701" s="33"/>
      <c r="Z701" s="37"/>
    </row>
    <row r="702" spans="1:26" ht="12.75">
      <c r="A702" s="33"/>
      <c r="B702" s="37"/>
      <c r="C702" s="39" t="s">
        <v>58</v>
      </c>
      <c r="E702" s="39" t="s">
        <v>59</v>
      </c>
      <c r="L702" s="39" t="s">
        <v>60</v>
      </c>
      <c r="S702" s="40">
        <v>9037.7</v>
      </c>
      <c r="U702" s="40">
        <v>0</v>
      </c>
      <c r="V702" s="40"/>
      <c r="X702" s="40">
        <v>9037.7</v>
      </c>
      <c r="Y702" s="33"/>
      <c r="Z702" s="37"/>
    </row>
    <row r="703" spans="1:26" ht="12.75">
      <c r="A703" s="33"/>
      <c r="B703" s="37"/>
      <c r="C703" s="38" t="s">
        <v>65</v>
      </c>
      <c r="L703" s="39" t="s">
        <v>66</v>
      </c>
      <c r="N703" s="41">
        <v>9037.7</v>
      </c>
      <c r="O703" s="41"/>
      <c r="P703" s="41"/>
      <c r="R703" s="41">
        <v>9037.7</v>
      </c>
      <c r="S703" s="41"/>
      <c r="T703" s="41">
        <v>0</v>
      </c>
      <c r="U703" s="41"/>
      <c r="V703" s="41"/>
      <c r="Y703" s="33"/>
      <c r="Z703" s="37"/>
    </row>
    <row r="704" spans="1:26" ht="12.75">
      <c r="A704" s="33"/>
      <c r="B704" s="37"/>
      <c r="Y704" s="33"/>
      <c r="Z704" s="37"/>
    </row>
    <row r="705" spans="1:26" ht="12.75">
      <c r="A705" s="33"/>
      <c r="B705" s="37"/>
      <c r="C705" s="39" t="s">
        <v>75</v>
      </c>
      <c r="E705" s="39" t="s">
        <v>76</v>
      </c>
      <c r="J705" s="39" t="s">
        <v>77</v>
      </c>
      <c r="L705" s="39" t="s">
        <v>78</v>
      </c>
      <c r="S705" s="40">
        <v>0</v>
      </c>
      <c r="U705" s="40">
        <v>9037.7</v>
      </c>
      <c r="V705" s="40"/>
      <c r="X705" s="40">
        <v>0</v>
      </c>
      <c r="Y705" s="33"/>
      <c r="Z705" s="37"/>
    </row>
    <row r="706" spans="1:26" ht="12.75">
      <c r="A706" s="33"/>
      <c r="B706" s="37"/>
      <c r="C706" s="38" t="s">
        <v>81</v>
      </c>
      <c r="L706" s="39" t="s">
        <v>66</v>
      </c>
      <c r="N706" s="41">
        <v>-9037.7</v>
      </c>
      <c r="O706" s="41"/>
      <c r="P706" s="41"/>
      <c r="R706" s="41">
        <v>0</v>
      </c>
      <c r="S706" s="41"/>
      <c r="T706" s="41">
        <v>9037.7</v>
      </c>
      <c r="U706" s="41"/>
      <c r="V706" s="41"/>
      <c r="Y706" s="33"/>
      <c r="Z706" s="37"/>
    </row>
    <row r="707" spans="1:26" ht="12.75">
      <c r="A707" s="33"/>
      <c r="B707" s="37"/>
      <c r="Y707" s="33"/>
      <c r="Z707" s="37"/>
    </row>
    <row r="708" spans="1:26" ht="12.75">
      <c r="A708" s="33"/>
      <c r="B708" s="37"/>
      <c r="C708" s="38" t="s">
        <v>541</v>
      </c>
      <c r="E708" s="38" t="s">
        <v>106</v>
      </c>
      <c r="R708" s="41">
        <v>9037.7</v>
      </c>
      <c r="S708" s="41"/>
      <c r="T708" s="41">
        <v>9037.7</v>
      </c>
      <c r="U708" s="41"/>
      <c r="V708" s="41"/>
      <c r="X708" s="41">
        <v>0</v>
      </c>
      <c r="Y708" s="33"/>
      <c r="Z708" s="37"/>
    </row>
    <row r="709" spans="1:26" ht="12.75">
      <c r="A709" s="33"/>
      <c r="B709" s="43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44"/>
      <c r="Z709" s="37"/>
    </row>
    <row r="710" spans="1:26" ht="12.75">
      <c r="A710" s="33"/>
      <c r="B710" s="34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6"/>
      <c r="Z710" s="37"/>
    </row>
    <row r="711" spans="1:26" ht="12.75">
      <c r="A711" s="33"/>
      <c r="B711" s="37"/>
      <c r="C711" s="38" t="s">
        <v>543</v>
      </c>
      <c r="E711" s="38" t="s">
        <v>544</v>
      </c>
      <c r="Y711" s="33"/>
      <c r="Z711" s="37"/>
    </row>
    <row r="712" spans="1:26" ht="12.75">
      <c r="A712" s="33"/>
      <c r="B712" s="37"/>
      <c r="Y712" s="33"/>
      <c r="Z712" s="37"/>
    </row>
    <row r="713" spans="1:26" ht="12.75">
      <c r="A713" s="33"/>
      <c r="B713" s="37"/>
      <c r="C713" s="39" t="s">
        <v>58</v>
      </c>
      <c r="E713" s="39" t="s">
        <v>59</v>
      </c>
      <c r="L713" s="39" t="s">
        <v>60</v>
      </c>
      <c r="S713" s="40">
        <v>0</v>
      </c>
      <c r="U713" s="40">
        <v>10158</v>
      </c>
      <c r="V713" s="40"/>
      <c r="X713" s="40">
        <v>-10158</v>
      </c>
      <c r="Y713" s="33"/>
      <c r="Z713" s="37"/>
    </row>
    <row r="714" spans="1:26" ht="12.75">
      <c r="A714" s="33"/>
      <c r="B714" s="37"/>
      <c r="C714" s="39" t="s">
        <v>545</v>
      </c>
      <c r="E714" s="39" t="s">
        <v>546</v>
      </c>
      <c r="J714" s="39" t="s">
        <v>77</v>
      </c>
      <c r="L714" s="39" t="s">
        <v>547</v>
      </c>
      <c r="S714" s="40">
        <v>0</v>
      </c>
      <c r="U714" s="40">
        <v>855</v>
      </c>
      <c r="V714" s="40"/>
      <c r="X714" s="40">
        <v>-11013</v>
      </c>
      <c r="Y714" s="33"/>
      <c r="Z714" s="37"/>
    </row>
    <row r="715" spans="1:26" ht="12.75">
      <c r="A715" s="33"/>
      <c r="B715" s="37"/>
      <c r="C715" s="38" t="s">
        <v>65</v>
      </c>
      <c r="L715" s="39" t="s">
        <v>66</v>
      </c>
      <c r="N715" s="41">
        <v>-11013</v>
      </c>
      <c r="O715" s="41"/>
      <c r="P715" s="41"/>
      <c r="R715" s="41">
        <v>0</v>
      </c>
      <c r="S715" s="41"/>
      <c r="T715" s="41">
        <v>11013</v>
      </c>
      <c r="U715" s="41"/>
      <c r="V715" s="41"/>
      <c r="Y715" s="33"/>
      <c r="Z715" s="37"/>
    </row>
    <row r="716" spans="1:26" ht="12.75">
      <c r="A716" s="33"/>
      <c r="B716" s="37"/>
      <c r="Y716" s="33"/>
      <c r="Z716" s="37"/>
    </row>
    <row r="717" spans="1:26" ht="12.75">
      <c r="A717" s="33"/>
      <c r="B717" s="37"/>
      <c r="C717" s="39" t="s">
        <v>169</v>
      </c>
      <c r="E717" s="39" t="s">
        <v>548</v>
      </c>
      <c r="J717" s="39" t="s">
        <v>77</v>
      </c>
      <c r="L717" s="39" t="s">
        <v>549</v>
      </c>
      <c r="S717" s="40">
        <v>0</v>
      </c>
      <c r="U717" s="40">
        <v>803</v>
      </c>
      <c r="V717" s="40"/>
      <c r="X717" s="40">
        <v>-11816</v>
      </c>
      <c r="Y717" s="33"/>
      <c r="Z717" s="37"/>
    </row>
    <row r="718" spans="1:26" ht="12.75">
      <c r="A718" s="33"/>
      <c r="B718" s="37"/>
      <c r="C718" s="38" t="s">
        <v>70</v>
      </c>
      <c r="L718" s="39" t="s">
        <v>66</v>
      </c>
      <c r="N718" s="41">
        <v>-803</v>
      </c>
      <c r="O718" s="41"/>
      <c r="P718" s="41"/>
      <c r="R718" s="41">
        <v>0</v>
      </c>
      <c r="S718" s="41"/>
      <c r="T718" s="41">
        <v>803</v>
      </c>
      <c r="U718" s="41"/>
      <c r="V718" s="41"/>
      <c r="Y718" s="33"/>
      <c r="Z718" s="37"/>
    </row>
    <row r="719" spans="1:26" ht="12.75">
      <c r="A719" s="33"/>
      <c r="B719" s="37"/>
      <c r="Y719" s="33"/>
      <c r="Z719" s="37"/>
    </row>
    <row r="720" spans="1:26" ht="12.75">
      <c r="A720" s="33"/>
      <c r="B720" s="37"/>
      <c r="C720" s="39" t="s">
        <v>550</v>
      </c>
      <c r="E720" s="39" t="s">
        <v>551</v>
      </c>
      <c r="J720" s="39" t="s">
        <v>77</v>
      </c>
      <c r="L720" s="39" t="s">
        <v>552</v>
      </c>
      <c r="S720" s="40">
        <v>0</v>
      </c>
      <c r="U720" s="40">
        <v>803</v>
      </c>
      <c r="V720" s="40"/>
      <c r="X720" s="40">
        <v>-12619</v>
      </c>
      <c r="Y720" s="33"/>
      <c r="Z720" s="37"/>
    </row>
    <row r="721" spans="1:26" ht="12.75">
      <c r="A721" s="33"/>
      <c r="B721" s="37"/>
      <c r="C721" s="38" t="s">
        <v>74</v>
      </c>
      <c r="L721" s="39" t="s">
        <v>66</v>
      </c>
      <c r="N721" s="41">
        <v>-803</v>
      </c>
      <c r="O721" s="41"/>
      <c r="P721" s="41"/>
      <c r="R721" s="41">
        <v>0</v>
      </c>
      <c r="S721" s="41"/>
      <c r="T721" s="41">
        <v>803</v>
      </c>
      <c r="U721" s="41"/>
      <c r="V721" s="41"/>
      <c r="Y721" s="33"/>
      <c r="Z721" s="37"/>
    </row>
    <row r="722" spans="1:26" ht="12.75">
      <c r="A722" s="33"/>
      <c r="B722" s="37"/>
      <c r="Y722" s="33"/>
      <c r="Z722" s="37"/>
    </row>
    <row r="723" spans="1:26" ht="12.75">
      <c r="A723" s="33"/>
      <c r="B723" s="37"/>
      <c r="C723" s="39" t="s">
        <v>553</v>
      </c>
      <c r="E723" s="39" t="s">
        <v>554</v>
      </c>
      <c r="J723" s="39" t="s">
        <v>77</v>
      </c>
      <c r="L723" s="39" t="s">
        <v>555</v>
      </c>
      <c r="S723" s="40">
        <v>0</v>
      </c>
      <c r="U723" s="40">
        <v>803</v>
      </c>
      <c r="V723" s="40"/>
      <c r="X723" s="40">
        <v>-13422</v>
      </c>
      <c r="Y723" s="33"/>
      <c r="Z723" s="37"/>
    </row>
    <row r="724" spans="1:26" ht="12.75">
      <c r="A724" s="33"/>
      <c r="B724" s="37"/>
      <c r="C724" s="39" t="s">
        <v>75</v>
      </c>
      <c r="E724" s="39" t="s">
        <v>556</v>
      </c>
      <c r="J724" s="39" t="s">
        <v>77</v>
      </c>
      <c r="L724" s="39" t="s">
        <v>557</v>
      </c>
      <c r="S724" s="40">
        <v>10158</v>
      </c>
      <c r="U724" s="40">
        <v>0</v>
      </c>
      <c r="V724" s="40"/>
      <c r="X724" s="40">
        <v>-3264</v>
      </c>
      <c r="Y724" s="33"/>
      <c r="Z724" s="37"/>
    </row>
    <row r="725" spans="1:26" ht="12.75">
      <c r="A725" s="33"/>
      <c r="B725" s="37"/>
      <c r="C725" s="38" t="s">
        <v>81</v>
      </c>
      <c r="L725" s="39" t="s">
        <v>66</v>
      </c>
      <c r="N725" s="41">
        <v>9355</v>
      </c>
      <c r="O725" s="41"/>
      <c r="P725" s="41"/>
      <c r="R725" s="41">
        <v>10158</v>
      </c>
      <c r="S725" s="41"/>
      <c r="T725" s="41">
        <v>803</v>
      </c>
      <c r="U725" s="41"/>
      <c r="V725" s="41"/>
      <c r="Y725" s="33"/>
      <c r="Z725" s="37"/>
    </row>
    <row r="726" spans="1:26" ht="12.75">
      <c r="A726" s="33"/>
      <c r="B726" s="37"/>
      <c r="Y726" s="33"/>
      <c r="Z726" s="37"/>
    </row>
    <row r="727" spans="1:26" ht="12.75">
      <c r="A727" s="33"/>
      <c r="B727" s="37"/>
      <c r="C727" s="39" t="s">
        <v>425</v>
      </c>
      <c r="E727" s="39" t="s">
        <v>558</v>
      </c>
      <c r="J727" s="39" t="s">
        <v>77</v>
      </c>
      <c r="L727" s="39" t="s">
        <v>559</v>
      </c>
      <c r="S727" s="40">
        <v>0</v>
      </c>
      <c r="U727" s="40">
        <v>803</v>
      </c>
      <c r="V727" s="40"/>
      <c r="X727" s="40">
        <v>-4067</v>
      </c>
      <c r="Y727" s="33"/>
      <c r="Z727" s="37"/>
    </row>
    <row r="728" spans="1:26" ht="12.75">
      <c r="A728" s="33"/>
      <c r="B728" s="37"/>
      <c r="C728" s="38" t="s">
        <v>85</v>
      </c>
      <c r="L728" s="39" t="s">
        <v>66</v>
      </c>
      <c r="N728" s="41">
        <v>-803</v>
      </c>
      <c r="O728" s="41"/>
      <c r="P728" s="41"/>
      <c r="R728" s="41">
        <v>0</v>
      </c>
      <c r="S728" s="41"/>
      <c r="T728" s="41">
        <v>803</v>
      </c>
      <c r="U728" s="41"/>
      <c r="V728" s="41"/>
      <c r="Y728" s="33"/>
      <c r="Z728" s="37"/>
    </row>
    <row r="729" spans="1:26" ht="12.75">
      <c r="A729" s="33"/>
      <c r="B729" s="37"/>
      <c r="Y729" s="33"/>
      <c r="Z729" s="37"/>
    </row>
    <row r="730" spans="1:26" ht="12.75">
      <c r="A730" s="33"/>
      <c r="B730" s="37"/>
      <c r="C730" s="39" t="s">
        <v>560</v>
      </c>
      <c r="E730" s="39" t="s">
        <v>561</v>
      </c>
      <c r="J730" s="39" t="s">
        <v>77</v>
      </c>
      <c r="L730" s="39" t="s">
        <v>562</v>
      </c>
      <c r="S730" s="40">
        <v>0</v>
      </c>
      <c r="U730" s="40">
        <v>803</v>
      </c>
      <c r="V730" s="40"/>
      <c r="X730" s="40">
        <v>-4870</v>
      </c>
      <c r="Y730" s="33"/>
      <c r="Z730" s="37"/>
    </row>
    <row r="731" spans="1:26" ht="12.75">
      <c r="A731" s="33"/>
      <c r="B731" s="37"/>
      <c r="C731" s="38" t="s">
        <v>89</v>
      </c>
      <c r="L731" s="39" t="s">
        <v>66</v>
      </c>
      <c r="N731" s="41">
        <v>-803</v>
      </c>
      <c r="O731" s="41"/>
      <c r="P731" s="41"/>
      <c r="R731" s="41">
        <v>0</v>
      </c>
      <c r="S731" s="41"/>
      <c r="T731" s="41">
        <v>803</v>
      </c>
      <c r="U731" s="41"/>
      <c r="V731" s="41"/>
      <c r="Y731" s="33"/>
      <c r="Z731" s="37"/>
    </row>
    <row r="732" spans="1:26" ht="12.75">
      <c r="A732" s="33"/>
      <c r="B732" s="37"/>
      <c r="Y732" s="33"/>
      <c r="Z732" s="37"/>
    </row>
    <row r="733" spans="1:26" ht="12.75">
      <c r="A733" s="33"/>
      <c r="B733" s="37"/>
      <c r="C733" s="39" t="s">
        <v>563</v>
      </c>
      <c r="E733" s="39" t="s">
        <v>564</v>
      </c>
      <c r="J733" s="39" t="s">
        <v>77</v>
      </c>
      <c r="L733" s="39" t="s">
        <v>565</v>
      </c>
      <c r="S733" s="40">
        <v>0</v>
      </c>
      <c r="U733" s="40">
        <v>803</v>
      </c>
      <c r="V733" s="40"/>
      <c r="X733" s="40">
        <v>-5673</v>
      </c>
      <c r="Y733" s="33"/>
      <c r="Z733" s="37"/>
    </row>
    <row r="734" spans="1:26" ht="12.75">
      <c r="A734" s="33"/>
      <c r="B734" s="37"/>
      <c r="C734" s="38" t="s">
        <v>93</v>
      </c>
      <c r="L734" s="39" t="s">
        <v>66</v>
      </c>
      <c r="N734" s="41">
        <v>-803</v>
      </c>
      <c r="O734" s="41"/>
      <c r="P734" s="41"/>
      <c r="R734" s="41">
        <v>0</v>
      </c>
      <c r="S734" s="41"/>
      <c r="T734" s="41">
        <v>803</v>
      </c>
      <c r="U734" s="41"/>
      <c r="V734" s="41"/>
      <c r="Y734" s="33"/>
      <c r="Z734" s="37"/>
    </row>
    <row r="735" spans="1:26" ht="12.75">
      <c r="A735" s="33"/>
      <c r="B735" s="43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44"/>
      <c r="Z735" s="37"/>
    </row>
    <row r="736" spans="2:25" ht="12.75"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</row>
    <row r="737" spans="1:26" ht="12.75">
      <c r="A737" s="33"/>
      <c r="B737" s="34"/>
      <c r="C737" s="35" t="s">
        <v>94</v>
      </c>
      <c r="D737" s="35"/>
      <c r="E737" s="35" t="s">
        <v>566</v>
      </c>
      <c r="F737" s="35"/>
      <c r="G737" s="35"/>
      <c r="H737" s="35"/>
      <c r="I737" s="35"/>
      <c r="J737" s="35" t="s">
        <v>77</v>
      </c>
      <c r="K737" s="35"/>
      <c r="L737" s="35" t="s">
        <v>567</v>
      </c>
      <c r="M737" s="35"/>
      <c r="N737" s="35"/>
      <c r="O737" s="35"/>
      <c r="P737" s="35"/>
      <c r="Q737" s="35"/>
      <c r="R737" s="35"/>
      <c r="S737" s="46">
        <v>0</v>
      </c>
      <c r="T737" s="35"/>
      <c r="U737" s="46">
        <v>803</v>
      </c>
      <c r="V737" s="46"/>
      <c r="W737" s="35"/>
      <c r="X737" s="46">
        <v>-6476</v>
      </c>
      <c r="Y737" s="36"/>
      <c r="Z737" s="37"/>
    </row>
    <row r="738" spans="1:26" ht="12.75">
      <c r="A738" s="33"/>
      <c r="B738" s="37"/>
      <c r="C738" s="38" t="s">
        <v>97</v>
      </c>
      <c r="L738" s="39" t="s">
        <v>66</v>
      </c>
      <c r="N738" s="41">
        <v>-803</v>
      </c>
      <c r="O738" s="41"/>
      <c r="P738" s="41"/>
      <c r="R738" s="41">
        <v>0</v>
      </c>
      <c r="S738" s="41"/>
      <c r="T738" s="41">
        <v>803</v>
      </c>
      <c r="U738" s="41"/>
      <c r="V738" s="41"/>
      <c r="Y738" s="33"/>
      <c r="Z738" s="37"/>
    </row>
    <row r="739" spans="1:26" ht="12.75">
      <c r="A739" s="33"/>
      <c r="B739" s="37"/>
      <c r="Y739" s="33"/>
      <c r="Z739" s="37"/>
    </row>
    <row r="740" spans="1:26" ht="12.75">
      <c r="A740" s="33"/>
      <c r="B740" s="37"/>
      <c r="C740" s="39" t="s">
        <v>568</v>
      </c>
      <c r="E740" s="39" t="s">
        <v>569</v>
      </c>
      <c r="J740" s="39" t="s">
        <v>77</v>
      </c>
      <c r="L740" s="39" t="s">
        <v>570</v>
      </c>
      <c r="S740" s="40">
        <v>0</v>
      </c>
      <c r="U740" s="40">
        <v>803</v>
      </c>
      <c r="V740" s="40"/>
      <c r="X740" s="40">
        <v>-7279</v>
      </c>
      <c r="Y740" s="33"/>
      <c r="Z740" s="37"/>
    </row>
    <row r="741" spans="1:26" ht="12.75">
      <c r="A741" s="33"/>
      <c r="B741" s="37"/>
      <c r="C741" s="38" t="s">
        <v>101</v>
      </c>
      <c r="L741" s="39" t="s">
        <v>66</v>
      </c>
      <c r="N741" s="41">
        <v>-803</v>
      </c>
      <c r="O741" s="41"/>
      <c r="P741" s="41"/>
      <c r="R741" s="41">
        <v>0</v>
      </c>
      <c r="S741" s="41"/>
      <c r="T741" s="41">
        <v>803</v>
      </c>
      <c r="U741" s="41"/>
      <c r="V741" s="41"/>
      <c r="Y741" s="33"/>
      <c r="Z741" s="37"/>
    </row>
    <row r="742" spans="1:26" ht="12.75">
      <c r="A742" s="33"/>
      <c r="B742" s="37"/>
      <c r="Y742" s="33"/>
      <c r="Z742" s="37"/>
    </row>
    <row r="743" spans="1:26" ht="12.75">
      <c r="A743" s="33"/>
      <c r="B743" s="37"/>
      <c r="C743" s="39" t="s">
        <v>571</v>
      </c>
      <c r="E743" s="39" t="s">
        <v>572</v>
      </c>
      <c r="J743" s="39" t="s">
        <v>77</v>
      </c>
      <c r="L743" s="39" t="s">
        <v>573</v>
      </c>
      <c r="S743" s="40">
        <v>0</v>
      </c>
      <c r="U743" s="40">
        <v>803</v>
      </c>
      <c r="V743" s="40"/>
      <c r="X743" s="40">
        <v>-8082</v>
      </c>
      <c r="Y743" s="33"/>
      <c r="Z743" s="37"/>
    </row>
    <row r="744" spans="1:26" ht="12.75">
      <c r="A744" s="33"/>
      <c r="B744" s="37"/>
      <c r="C744" s="38" t="s">
        <v>105</v>
      </c>
      <c r="L744" s="39" t="s">
        <v>66</v>
      </c>
      <c r="N744" s="41">
        <v>-803</v>
      </c>
      <c r="O744" s="41"/>
      <c r="P744" s="41"/>
      <c r="R744" s="41">
        <v>0</v>
      </c>
      <c r="S744" s="41"/>
      <c r="T744" s="41">
        <v>803</v>
      </c>
      <c r="U744" s="41"/>
      <c r="V744" s="41"/>
      <c r="Y744" s="33"/>
      <c r="Z744" s="37"/>
    </row>
    <row r="745" spans="1:26" ht="12.75">
      <c r="A745" s="33"/>
      <c r="B745" s="37"/>
      <c r="Y745" s="33"/>
      <c r="Z745" s="37"/>
    </row>
    <row r="746" spans="1:26" ht="12.75">
      <c r="A746" s="33"/>
      <c r="B746" s="37"/>
      <c r="C746" s="39" t="s">
        <v>376</v>
      </c>
      <c r="E746" s="39" t="s">
        <v>574</v>
      </c>
      <c r="J746" s="39" t="s">
        <v>77</v>
      </c>
      <c r="L746" s="39" t="s">
        <v>575</v>
      </c>
      <c r="S746" s="40">
        <v>0</v>
      </c>
      <c r="U746" s="40">
        <v>803</v>
      </c>
      <c r="V746" s="40"/>
      <c r="X746" s="40">
        <v>-8885</v>
      </c>
      <c r="Y746" s="33"/>
      <c r="Z746" s="37"/>
    </row>
    <row r="747" spans="1:26" ht="12.75">
      <c r="A747" s="33"/>
      <c r="B747" s="37"/>
      <c r="C747" s="38" t="s">
        <v>379</v>
      </c>
      <c r="L747" s="39" t="s">
        <v>66</v>
      </c>
      <c r="N747" s="41">
        <v>-803</v>
      </c>
      <c r="O747" s="41"/>
      <c r="P747" s="41"/>
      <c r="R747" s="41">
        <v>0</v>
      </c>
      <c r="S747" s="41"/>
      <c r="T747" s="41">
        <v>803</v>
      </c>
      <c r="U747" s="41"/>
      <c r="V747" s="41"/>
      <c r="Y747" s="33"/>
      <c r="Z747" s="37"/>
    </row>
    <row r="748" spans="1:26" ht="12.75">
      <c r="A748" s="33"/>
      <c r="B748" s="37"/>
      <c r="Y748" s="33"/>
      <c r="Z748" s="37"/>
    </row>
    <row r="749" spans="1:26" ht="12.75">
      <c r="A749" s="33"/>
      <c r="B749" s="37"/>
      <c r="C749" s="38" t="s">
        <v>543</v>
      </c>
      <c r="E749" s="38" t="s">
        <v>106</v>
      </c>
      <c r="R749" s="41">
        <v>10158</v>
      </c>
      <c r="S749" s="41"/>
      <c r="T749" s="41">
        <v>19043</v>
      </c>
      <c r="U749" s="41"/>
      <c r="V749" s="41"/>
      <c r="X749" s="41">
        <v>-8885</v>
      </c>
      <c r="Y749" s="33"/>
      <c r="Z749" s="37"/>
    </row>
    <row r="750" spans="1:26" ht="12.75">
      <c r="A750" s="33"/>
      <c r="B750" s="43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44"/>
      <c r="Z750" s="37"/>
    </row>
    <row r="751" spans="2:25" ht="24" customHeight="1">
      <c r="B751" s="48" t="s">
        <v>576</v>
      </c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</row>
    <row r="753" ht="12.75">
      <c r="B753" s="39" t="s">
        <v>577</v>
      </c>
    </row>
  </sheetData>
  <autoFilter ref="A1:H1"/>
  <mergeCells count="823">
    <mergeCell ref="V1:Y1"/>
    <mergeCell ref="V2:Y2"/>
    <mergeCell ref="U4:V4"/>
    <mergeCell ref="U9:V9"/>
    <mergeCell ref="U10:V10"/>
    <mergeCell ref="N11:P11"/>
    <mergeCell ref="R11:S11"/>
    <mergeCell ref="T11:V11"/>
    <mergeCell ref="U13:V13"/>
    <mergeCell ref="N14:P14"/>
    <mergeCell ref="R14:S14"/>
    <mergeCell ref="T14:V14"/>
    <mergeCell ref="U16:V16"/>
    <mergeCell ref="N17:P17"/>
    <mergeCell ref="R17:S17"/>
    <mergeCell ref="T17:V17"/>
    <mergeCell ref="U19:V19"/>
    <mergeCell ref="U20:V20"/>
    <mergeCell ref="N21:P21"/>
    <mergeCell ref="R21:S21"/>
    <mergeCell ref="T21:V21"/>
    <mergeCell ref="U23:V23"/>
    <mergeCell ref="N24:P24"/>
    <mergeCell ref="R24:S24"/>
    <mergeCell ref="T24:V24"/>
    <mergeCell ref="U26:V26"/>
    <mergeCell ref="N27:P27"/>
    <mergeCell ref="R27:S27"/>
    <mergeCell ref="T27:V27"/>
    <mergeCell ref="U29:V29"/>
    <mergeCell ref="N30:P30"/>
    <mergeCell ref="R30:S30"/>
    <mergeCell ref="T30:V30"/>
    <mergeCell ref="U32:V32"/>
    <mergeCell ref="N33:P33"/>
    <mergeCell ref="R33:S33"/>
    <mergeCell ref="T33:V33"/>
    <mergeCell ref="U35:V35"/>
    <mergeCell ref="N36:P36"/>
    <mergeCell ref="R36:S36"/>
    <mergeCell ref="T36:V36"/>
    <mergeCell ref="U38:V38"/>
    <mergeCell ref="N39:P39"/>
    <mergeCell ref="R39:S39"/>
    <mergeCell ref="T39:V39"/>
    <mergeCell ref="R41:S41"/>
    <mergeCell ref="T41:V41"/>
    <mergeCell ref="U46:V46"/>
    <mergeCell ref="N47:P47"/>
    <mergeCell ref="R47:S47"/>
    <mergeCell ref="T47:V47"/>
    <mergeCell ref="U49:V49"/>
    <mergeCell ref="N50:P50"/>
    <mergeCell ref="R50:S50"/>
    <mergeCell ref="T50:V50"/>
    <mergeCell ref="U52:V52"/>
    <mergeCell ref="N53:P53"/>
    <mergeCell ref="R53:S53"/>
    <mergeCell ref="T53:V53"/>
    <mergeCell ref="U55:V55"/>
    <mergeCell ref="N56:P56"/>
    <mergeCell ref="R56:S56"/>
    <mergeCell ref="T56:V56"/>
    <mergeCell ref="U58:V58"/>
    <mergeCell ref="N59:P59"/>
    <mergeCell ref="R59:S59"/>
    <mergeCell ref="T59:V59"/>
    <mergeCell ref="R61:S61"/>
    <mergeCell ref="T61:V61"/>
    <mergeCell ref="U66:V66"/>
    <mergeCell ref="N67:P67"/>
    <mergeCell ref="R67:S67"/>
    <mergeCell ref="T67:V67"/>
    <mergeCell ref="U69:V69"/>
    <mergeCell ref="N70:P70"/>
    <mergeCell ref="R70:S70"/>
    <mergeCell ref="T70:V70"/>
    <mergeCell ref="U72:V72"/>
    <mergeCell ref="N73:P73"/>
    <mergeCell ref="R73:S73"/>
    <mergeCell ref="T73:V73"/>
    <mergeCell ref="R75:S75"/>
    <mergeCell ref="T75:V75"/>
    <mergeCell ref="U81:V81"/>
    <mergeCell ref="N82:P82"/>
    <mergeCell ref="R82:S82"/>
    <mergeCell ref="T82:V82"/>
    <mergeCell ref="U84:V84"/>
    <mergeCell ref="N85:P85"/>
    <mergeCell ref="R85:S85"/>
    <mergeCell ref="T85:V85"/>
    <mergeCell ref="U87:V87"/>
    <mergeCell ref="N88:P88"/>
    <mergeCell ref="R88:S88"/>
    <mergeCell ref="T88:V88"/>
    <mergeCell ref="R90:S90"/>
    <mergeCell ref="T90:V90"/>
    <mergeCell ref="U95:V95"/>
    <mergeCell ref="N96:P96"/>
    <mergeCell ref="R96:S96"/>
    <mergeCell ref="T96:V96"/>
    <mergeCell ref="U98:V98"/>
    <mergeCell ref="N99:P99"/>
    <mergeCell ref="R99:S99"/>
    <mergeCell ref="T99:V99"/>
    <mergeCell ref="U101:V101"/>
    <mergeCell ref="N102:P102"/>
    <mergeCell ref="R102:S102"/>
    <mergeCell ref="T102:V102"/>
    <mergeCell ref="R104:S104"/>
    <mergeCell ref="T104:V104"/>
    <mergeCell ref="U109:V109"/>
    <mergeCell ref="N110:P110"/>
    <mergeCell ref="R110:S110"/>
    <mergeCell ref="T110:V110"/>
    <mergeCell ref="U112:V112"/>
    <mergeCell ref="N113:P113"/>
    <mergeCell ref="R113:S113"/>
    <mergeCell ref="T113:V113"/>
    <mergeCell ref="R115:S115"/>
    <mergeCell ref="T115:V115"/>
    <mergeCell ref="U120:V120"/>
    <mergeCell ref="N121:P121"/>
    <mergeCell ref="R121:S121"/>
    <mergeCell ref="T121:V121"/>
    <mergeCell ref="U123:V123"/>
    <mergeCell ref="N124:P124"/>
    <mergeCell ref="R124:S124"/>
    <mergeCell ref="T124:V124"/>
    <mergeCell ref="U126:V126"/>
    <mergeCell ref="U127:V127"/>
    <mergeCell ref="N128:P128"/>
    <mergeCell ref="R128:S128"/>
    <mergeCell ref="T128:V128"/>
    <mergeCell ref="U130:V130"/>
    <mergeCell ref="N131:P131"/>
    <mergeCell ref="R131:S131"/>
    <mergeCell ref="T131:V131"/>
    <mergeCell ref="U133:V133"/>
    <mergeCell ref="N134:P134"/>
    <mergeCell ref="R134:S134"/>
    <mergeCell ref="T134:V134"/>
    <mergeCell ref="U136:V136"/>
    <mergeCell ref="N137:P137"/>
    <mergeCell ref="R137:S137"/>
    <mergeCell ref="T137:V137"/>
    <mergeCell ref="U139:V139"/>
    <mergeCell ref="N140:P140"/>
    <mergeCell ref="R140:S140"/>
    <mergeCell ref="T140:V140"/>
    <mergeCell ref="R142:S142"/>
    <mergeCell ref="T142:V142"/>
    <mergeCell ref="U147:V147"/>
    <mergeCell ref="N148:P148"/>
    <mergeCell ref="R148:S148"/>
    <mergeCell ref="T148:V148"/>
    <mergeCell ref="U150:V150"/>
    <mergeCell ref="N151:P151"/>
    <mergeCell ref="R151:S151"/>
    <mergeCell ref="T151:V151"/>
    <mergeCell ref="U153:V153"/>
    <mergeCell ref="N154:P154"/>
    <mergeCell ref="R154:S154"/>
    <mergeCell ref="T154:V154"/>
    <mergeCell ref="U156:V156"/>
    <mergeCell ref="N157:P157"/>
    <mergeCell ref="R157:S157"/>
    <mergeCell ref="T157:V157"/>
    <mergeCell ref="R159:S159"/>
    <mergeCell ref="T159:V159"/>
    <mergeCell ref="U164:V164"/>
    <mergeCell ref="U165:V165"/>
    <mergeCell ref="U166:V166"/>
    <mergeCell ref="U167:V167"/>
    <mergeCell ref="N168:P168"/>
    <mergeCell ref="R168:S168"/>
    <mergeCell ref="T168:V168"/>
    <mergeCell ref="U170:V170"/>
    <mergeCell ref="U171:V171"/>
    <mergeCell ref="U172:V172"/>
    <mergeCell ref="U173:V173"/>
    <mergeCell ref="U174:V174"/>
    <mergeCell ref="U175:V175"/>
    <mergeCell ref="N176:P176"/>
    <mergeCell ref="R176:S176"/>
    <mergeCell ref="T176:V176"/>
    <mergeCell ref="U178:V178"/>
    <mergeCell ref="U179:V179"/>
    <mergeCell ref="U180:V180"/>
    <mergeCell ref="U181:V181"/>
    <mergeCell ref="U182:V182"/>
    <mergeCell ref="N183:P183"/>
    <mergeCell ref="R183:S183"/>
    <mergeCell ref="T183:V183"/>
    <mergeCell ref="U185:V185"/>
    <mergeCell ref="U186:V186"/>
    <mergeCell ref="N187:P187"/>
    <mergeCell ref="R187:S187"/>
    <mergeCell ref="T187:V187"/>
    <mergeCell ref="U189:V189"/>
    <mergeCell ref="U190:V190"/>
    <mergeCell ref="U191:V191"/>
    <mergeCell ref="U192:V192"/>
    <mergeCell ref="U193:V193"/>
    <mergeCell ref="U194:V194"/>
    <mergeCell ref="U195:V195"/>
    <mergeCell ref="U196:V196"/>
    <mergeCell ref="N197:P197"/>
    <mergeCell ref="R197:S197"/>
    <mergeCell ref="T197:V197"/>
    <mergeCell ref="U199:V199"/>
    <mergeCell ref="U200:V200"/>
    <mergeCell ref="U201:V201"/>
    <mergeCell ref="U202:V202"/>
    <mergeCell ref="U203:V203"/>
    <mergeCell ref="N204:P204"/>
    <mergeCell ref="R204:S204"/>
    <mergeCell ref="T204:V204"/>
    <mergeCell ref="U206:V206"/>
    <mergeCell ref="U207:V207"/>
    <mergeCell ref="U208:V208"/>
    <mergeCell ref="U209:V209"/>
    <mergeCell ref="U210:V210"/>
    <mergeCell ref="U211:V211"/>
    <mergeCell ref="U212:V212"/>
    <mergeCell ref="U213:V213"/>
    <mergeCell ref="U214:V214"/>
    <mergeCell ref="U215:V215"/>
    <mergeCell ref="U216:V216"/>
    <mergeCell ref="U217:V217"/>
    <mergeCell ref="U218:V218"/>
    <mergeCell ref="N219:P219"/>
    <mergeCell ref="R219:S219"/>
    <mergeCell ref="T219:V219"/>
    <mergeCell ref="U221:V221"/>
    <mergeCell ref="U222:V222"/>
    <mergeCell ref="U223:V223"/>
    <mergeCell ref="U224:V224"/>
    <mergeCell ref="N225:P225"/>
    <mergeCell ref="R225:S225"/>
    <mergeCell ref="T225:V225"/>
    <mergeCell ref="U227:V227"/>
    <mergeCell ref="U228:V228"/>
    <mergeCell ref="U229:V229"/>
    <mergeCell ref="U230:V230"/>
    <mergeCell ref="U231:V231"/>
    <mergeCell ref="U232:V232"/>
    <mergeCell ref="U233:V233"/>
    <mergeCell ref="U234:V234"/>
    <mergeCell ref="N235:P235"/>
    <mergeCell ref="R235:S235"/>
    <mergeCell ref="T235:V235"/>
    <mergeCell ref="U237:V237"/>
    <mergeCell ref="U238:V238"/>
    <mergeCell ref="U239:V239"/>
    <mergeCell ref="U240:V240"/>
    <mergeCell ref="N241:P241"/>
    <mergeCell ref="R241:S241"/>
    <mergeCell ref="T241:V241"/>
    <mergeCell ref="R243:S243"/>
    <mergeCell ref="T243:V243"/>
    <mergeCell ref="U248:V248"/>
    <mergeCell ref="N249:P249"/>
    <mergeCell ref="R249:S249"/>
    <mergeCell ref="T249:V249"/>
    <mergeCell ref="U251:V251"/>
    <mergeCell ref="N252:P252"/>
    <mergeCell ref="R252:S252"/>
    <mergeCell ref="T252:V252"/>
    <mergeCell ref="U254:V254"/>
    <mergeCell ref="N255:P255"/>
    <mergeCell ref="R255:S255"/>
    <mergeCell ref="T255:V255"/>
    <mergeCell ref="R257:S257"/>
    <mergeCell ref="T257:V257"/>
    <mergeCell ref="U262:V262"/>
    <mergeCell ref="U263:V263"/>
    <mergeCell ref="U264:V264"/>
    <mergeCell ref="U265:V265"/>
    <mergeCell ref="N266:P266"/>
    <mergeCell ref="R266:S266"/>
    <mergeCell ref="T266:V266"/>
    <mergeCell ref="U268:V268"/>
    <mergeCell ref="N269:P269"/>
    <mergeCell ref="R269:S269"/>
    <mergeCell ref="T269:V269"/>
    <mergeCell ref="U271:V271"/>
    <mergeCell ref="N272:P272"/>
    <mergeCell ref="R272:S272"/>
    <mergeCell ref="T272:V272"/>
    <mergeCell ref="U274:V274"/>
    <mergeCell ref="U275:V275"/>
    <mergeCell ref="U276:V276"/>
    <mergeCell ref="N277:P277"/>
    <mergeCell ref="R277:S277"/>
    <mergeCell ref="T277:V277"/>
    <mergeCell ref="U279:V279"/>
    <mergeCell ref="N280:P280"/>
    <mergeCell ref="R280:S280"/>
    <mergeCell ref="T280:V280"/>
    <mergeCell ref="U282:V282"/>
    <mergeCell ref="N283:P283"/>
    <mergeCell ref="R283:S283"/>
    <mergeCell ref="T283:V283"/>
    <mergeCell ref="U285:V285"/>
    <mergeCell ref="U286:V286"/>
    <mergeCell ref="N287:P287"/>
    <mergeCell ref="R287:S287"/>
    <mergeCell ref="T287:V287"/>
    <mergeCell ref="U289:V289"/>
    <mergeCell ref="N290:P290"/>
    <mergeCell ref="R290:S290"/>
    <mergeCell ref="T290:V290"/>
    <mergeCell ref="U292:V292"/>
    <mergeCell ref="N293:P293"/>
    <mergeCell ref="R293:S293"/>
    <mergeCell ref="T293:V293"/>
    <mergeCell ref="U295:V295"/>
    <mergeCell ref="U297:V297"/>
    <mergeCell ref="N298:P298"/>
    <mergeCell ref="R298:S298"/>
    <mergeCell ref="T298:V298"/>
    <mergeCell ref="R300:S300"/>
    <mergeCell ref="T300:V300"/>
    <mergeCell ref="U305:V305"/>
    <mergeCell ref="N306:P306"/>
    <mergeCell ref="R306:S306"/>
    <mergeCell ref="T306:V306"/>
    <mergeCell ref="U308:V308"/>
    <mergeCell ref="N309:P309"/>
    <mergeCell ref="R309:S309"/>
    <mergeCell ref="T309:V309"/>
    <mergeCell ref="U311:V311"/>
    <mergeCell ref="N312:P312"/>
    <mergeCell ref="R312:S312"/>
    <mergeCell ref="T312:V312"/>
    <mergeCell ref="R314:S314"/>
    <mergeCell ref="T314:V314"/>
    <mergeCell ref="U319:V319"/>
    <mergeCell ref="U320:V320"/>
    <mergeCell ref="N321:P321"/>
    <mergeCell ref="R321:S321"/>
    <mergeCell ref="T321:V321"/>
    <mergeCell ref="U323:V323"/>
    <mergeCell ref="N324:P324"/>
    <mergeCell ref="R324:S324"/>
    <mergeCell ref="T324:V324"/>
    <mergeCell ref="U326:V326"/>
    <mergeCell ref="N327:P327"/>
    <mergeCell ref="R327:S327"/>
    <mergeCell ref="T327:V327"/>
    <mergeCell ref="U329:V329"/>
    <mergeCell ref="U330:V330"/>
    <mergeCell ref="N331:P331"/>
    <mergeCell ref="R331:S331"/>
    <mergeCell ref="T331:V331"/>
    <mergeCell ref="U333:V333"/>
    <mergeCell ref="N334:P334"/>
    <mergeCell ref="R334:S334"/>
    <mergeCell ref="T334:V334"/>
    <mergeCell ref="U336:V336"/>
    <mergeCell ref="N337:P337"/>
    <mergeCell ref="R337:S337"/>
    <mergeCell ref="T337:V337"/>
    <mergeCell ref="U339:V339"/>
    <mergeCell ref="U340:V340"/>
    <mergeCell ref="N341:P341"/>
    <mergeCell ref="R341:S341"/>
    <mergeCell ref="T341:V341"/>
    <mergeCell ref="U343:V343"/>
    <mergeCell ref="N344:P344"/>
    <mergeCell ref="R344:S344"/>
    <mergeCell ref="T344:V344"/>
    <mergeCell ref="U346:V346"/>
    <mergeCell ref="N347:P347"/>
    <mergeCell ref="R347:S347"/>
    <mergeCell ref="T347:V347"/>
    <mergeCell ref="R349:S349"/>
    <mergeCell ref="T349:V349"/>
    <mergeCell ref="U354:V354"/>
    <mergeCell ref="U355:V355"/>
    <mergeCell ref="U356:V356"/>
    <mergeCell ref="N357:P357"/>
    <mergeCell ref="R357:S357"/>
    <mergeCell ref="T357:V357"/>
    <mergeCell ref="U359:V359"/>
    <mergeCell ref="U360:V360"/>
    <mergeCell ref="N361:P361"/>
    <mergeCell ref="R361:S361"/>
    <mergeCell ref="T361:V361"/>
    <mergeCell ref="U363:V363"/>
    <mergeCell ref="U364:V364"/>
    <mergeCell ref="N365:P365"/>
    <mergeCell ref="R365:S365"/>
    <mergeCell ref="T365:V365"/>
    <mergeCell ref="U367:V367"/>
    <mergeCell ref="U368:V368"/>
    <mergeCell ref="U370:V370"/>
    <mergeCell ref="N371:P371"/>
    <mergeCell ref="R371:S371"/>
    <mergeCell ref="T371:V371"/>
    <mergeCell ref="U373:V373"/>
    <mergeCell ref="U374:V374"/>
    <mergeCell ref="N375:P375"/>
    <mergeCell ref="R375:S375"/>
    <mergeCell ref="T375:V375"/>
    <mergeCell ref="U377:V377"/>
    <mergeCell ref="N378:P378"/>
    <mergeCell ref="R378:S378"/>
    <mergeCell ref="T378:V378"/>
    <mergeCell ref="U380:V380"/>
    <mergeCell ref="U381:V381"/>
    <mergeCell ref="U382:V382"/>
    <mergeCell ref="N383:P383"/>
    <mergeCell ref="R383:S383"/>
    <mergeCell ref="T383:V383"/>
    <mergeCell ref="U385:V385"/>
    <mergeCell ref="U386:V386"/>
    <mergeCell ref="N387:P387"/>
    <mergeCell ref="R387:S387"/>
    <mergeCell ref="T387:V387"/>
    <mergeCell ref="U389:V389"/>
    <mergeCell ref="N390:P390"/>
    <mergeCell ref="R390:S390"/>
    <mergeCell ref="T390:V390"/>
    <mergeCell ref="R392:S392"/>
    <mergeCell ref="T392:V392"/>
    <mergeCell ref="U397:V397"/>
    <mergeCell ref="U398:V398"/>
    <mergeCell ref="N399:P399"/>
    <mergeCell ref="R399:S399"/>
    <mergeCell ref="T399:V399"/>
    <mergeCell ref="U401:V401"/>
    <mergeCell ref="N402:P402"/>
    <mergeCell ref="R402:S402"/>
    <mergeCell ref="T402:V402"/>
    <mergeCell ref="U404:V404"/>
    <mergeCell ref="N405:P405"/>
    <mergeCell ref="R405:S405"/>
    <mergeCell ref="T405:V405"/>
    <mergeCell ref="U407:V407"/>
    <mergeCell ref="U408:V408"/>
    <mergeCell ref="N409:P409"/>
    <mergeCell ref="R409:S409"/>
    <mergeCell ref="T409:V409"/>
    <mergeCell ref="U411:V411"/>
    <mergeCell ref="N412:P412"/>
    <mergeCell ref="R412:S412"/>
    <mergeCell ref="T412:V412"/>
    <mergeCell ref="U414:V414"/>
    <mergeCell ref="N415:P415"/>
    <mergeCell ref="R415:S415"/>
    <mergeCell ref="T415:V415"/>
    <mergeCell ref="U417:V417"/>
    <mergeCell ref="U418:V418"/>
    <mergeCell ref="N419:P419"/>
    <mergeCell ref="R419:S419"/>
    <mergeCell ref="T419:V419"/>
    <mergeCell ref="U421:V421"/>
    <mergeCell ref="N422:P422"/>
    <mergeCell ref="R422:S422"/>
    <mergeCell ref="T422:V422"/>
    <mergeCell ref="U424:V424"/>
    <mergeCell ref="N425:P425"/>
    <mergeCell ref="R425:S425"/>
    <mergeCell ref="T425:V425"/>
    <mergeCell ref="R427:S427"/>
    <mergeCell ref="T427:V427"/>
    <mergeCell ref="U432:V432"/>
    <mergeCell ref="U433:V433"/>
    <mergeCell ref="N434:P434"/>
    <mergeCell ref="R434:S434"/>
    <mergeCell ref="T434:V434"/>
    <mergeCell ref="U436:V436"/>
    <mergeCell ref="N437:P437"/>
    <mergeCell ref="R437:S437"/>
    <mergeCell ref="T437:V437"/>
    <mergeCell ref="U439:V439"/>
    <mergeCell ref="N440:P440"/>
    <mergeCell ref="R440:S440"/>
    <mergeCell ref="T440:V440"/>
    <mergeCell ref="U442:V442"/>
    <mergeCell ref="U444:V444"/>
    <mergeCell ref="N445:P445"/>
    <mergeCell ref="R445:S445"/>
    <mergeCell ref="T445:V445"/>
    <mergeCell ref="U447:V447"/>
    <mergeCell ref="N448:P448"/>
    <mergeCell ref="R448:S448"/>
    <mergeCell ref="T448:V448"/>
    <mergeCell ref="U450:V450"/>
    <mergeCell ref="N451:P451"/>
    <mergeCell ref="R451:S451"/>
    <mergeCell ref="T451:V451"/>
    <mergeCell ref="U453:V453"/>
    <mergeCell ref="U454:V454"/>
    <mergeCell ref="N455:P455"/>
    <mergeCell ref="R455:S455"/>
    <mergeCell ref="T455:V455"/>
    <mergeCell ref="U457:V457"/>
    <mergeCell ref="U458:V458"/>
    <mergeCell ref="N459:P459"/>
    <mergeCell ref="R459:S459"/>
    <mergeCell ref="T459:V459"/>
    <mergeCell ref="U461:V461"/>
    <mergeCell ref="N462:P462"/>
    <mergeCell ref="R462:S462"/>
    <mergeCell ref="T462:V462"/>
    <mergeCell ref="R464:S464"/>
    <mergeCell ref="T464:V464"/>
    <mergeCell ref="U469:V469"/>
    <mergeCell ref="N470:P470"/>
    <mergeCell ref="R470:S470"/>
    <mergeCell ref="T470:V470"/>
    <mergeCell ref="U472:V472"/>
    <mergeCell ref="N473:P473"/>
    <mergeCell ref="R473:S473"/>
    <mergeCell ref="T473:V473"/>
    <mergeCell ref="U475:V475"/>
    <mergeCell ref="N476:P476"/>
    <mergeCell ref="R476:S476"/>
    <mergeCell ref="T476:V476"/>
    <mergeCell ref="U478:V478"/>
    <mergeCell ref="N479:P479"/>
    <mergeCell ref="R479:S479"/>
    <mergeCell ref="T479:V479"/>
    <mergeCell ref="R481:S481"/>
    <mergeCell ref="T481:V481"/>
    <mergeCell ref="U486:V486"/>
    <mergeCell ref="N487:P487"/>
    <mergeCell ref="R487:S487"/>
    <mergeCell ref="T487:V487"/>
    <mergeCell ref="U489:V489"/>
    <mergeCell ref="U490:V490"/>
    <mergeCell ref="U491:V491"/>
    <mergeCell ref="N492:P492"/>
    <mergeCell ref="R492:S492"/>
    <mergeCell ref="T492:V492"/>
    <mergeCell ref="U494:V494"/>
    <mergeCell ref="U495:V495"/>
    <mergeCell ref="N496:P496"/>
    <mergeCell ref="R496:S496"/>
    <mergeCell ref="T496:V496"/>
    <mergeCell ref="U498:V498"/>
    <mergeCell ref="N499:P499"/>
    <mergeCell ref="R499:S499"/>
    <mergeCell ref="T499:V499"/>
    <mergeCell ref="U501:V501"/>
    <mergeCell ref="N502:P502"/>
    <mergeCell ref="R502:S502"/>
    <mergeCell ref="T502:V502"/>
    <mergeCell ref="U504:V504"/>
    <mergeCell ref="N505:P505"/>
    <mergeCell ref="R505:S505"/>
    <mergeCell ref="T505:V505"/>
    <mergeCell ref="U507:V507"/>
    <mergeCell ref="N508:P508"/>
    <mergeCell ref="R508:S508"/>
    <mergeCell ref="T508:V508"/>
    <mergeCell ref="U510:V510"/>
    <mergeCell ref="N511:P511"/>
    <mergeCell ref="R511:S511"/>
    <mergeCell ref="T511:V511"/>
    <mergeCell ref="U513:V513"/>
    <mergeCell ref="N514:P514"/>
    <mergeCell ref="R514:S514"/>
    <mergeCell ref="T514:V514"/>
    <mergeCell ref="R516:S516"/>
    <mergeCell ref="T516:V516"/>
    <mergeCell ref="U521:V521"/>
    <mergeCell ref="U522:V522"/>
    <mergeCell ref="N523:P523"/>
    <mergeCell ref="R523:S523"/>
    <mergeCell ref="T523:V523"/>
    <mergeCell ref="U525:V525"/>
    <mergeCell ref="N526:P526"/>
    <mergeCell ref="R526:S526"/>
    <mergeCell ref="T526:V526"/>
    <mergeCell ref="U528:V528"/>
    <mergeCell ref="U529:V529"/>
    <mergeCell ref="U530:V530"/>
    <mergeCell ref="N531:P531"/>
    <mergeCell ref="R531:S531"/>
    <mergeCell ref="T531:V531"/>
    <mergeCell ref="U533:V533"/>
    <mergeCell ref="U534:V534"/>
    <mergeCell ref="N535:P535"/>
    <mergeCell ref="R535:S535"/>
    <mergeCell ref="T535:V535"/>
    <mergeCell ref="U537:V537"/>
    <mergeCell ref="N538:P538"/>
    <mergeCell ref="R538:S538"/>
    <mergeCell ref="T538:V538"/>
    <mergeCell ref="U540:V540"/>
    <mergeCell ref="N541:P541"/>
    <mergeCell ref="R541:S541"/>
    <mergeCell ref="T541:V541"/>
    <mergeCell ref="U543:V543"/>
    <mergeCell ref="N544:P544"/>
    <mergeCell ref="R544:S544"/>
    <mergeCell ref="T544:V544"/>
    <mergeCell ref="U546:V546"/>
    <mergeCell ref="N547:P547"/>
    <mergeCell ref="R547:S547"/>
    <mergeCell ref="T547:V547"/>
    <mergeCell ref="R549:S549"/>
    <mergeCell ref="T549:V549"/>
    <mergeCell ref="U554:V554"/>
    <mergeCell ref="N555:P555"/>
    <mergeCell ref="R555:S555"/>
    <mergeCell ref="T555:V555"/>
    <mergeCell ref="U557:V557"/>
    <mergeCell ref="N558:P558"/>
    <mergeCell ref="R558:S558"/>
    <mergeCell ref="T558:V558"/>
    <mergeCell ref="U560:V560"/>
    <mergeCell ref="U561:V561"/>
    <mergeCell ref="N562:P562"/>
    <mergeCell ref="R562:S562"/>
    <mergeCell ref="T562:V562"/>
    <mergeCell ref="R564:S564"/>
    <mergeCell ref="T564:V564"/>
    <mergeCell ref="U569:V569"/>
    <mergeCell ref="U570:V570"/>
    <mergeCell ref="U571:V571"/>
    <mergeCell ref="U572:V572"/>
    <mergeCell ref="U573:V573"/>
    <mergeCell ref="U574:V574"/>
    <mergeCell ref="N575:P575"/>
    <mergeCell ref="R575:S575"/>
    <mergeCell ref="T575:V575"/>
    <mergeCell ref="U577:V577"/>
    <mergeCell ref="U578:V578"/>
    <mergeCell ref="U579:V579"/>
    <mergeCell ref="U580:V580"/>
    <mergeCell ref="U581:V581"/>
    <mergeCell ref="N582:P582"/>
    <mergeCell ref="R582:S582"/>
    <mergeCell ref="T582:V582"/>
    <mergeCell ref="U584:V584"/>
    <mergeCell ref="U585:V585"/>
    <mergeCell ref="U586:V586"/>
    <mergeCell ref="U587:V587"/>
    <mergeCell ref="U588:V588"/>
    <mergeCell ref="N589:P589"/>
    <mergeCell ref="R589:S589"/>
    <mergeCell ref="T589:V589"/>
    <mergeCell ref="U591:V591"/>
    <mergeCell ref="U592:V592"/>
    <mergeCell ref="U593:V593"/>
    <mergeCell ref="U594:V594"/>
    <mergeCell ref="U595:V595"/>
    <mergeCell ref="U596:V596"/>
    <mergeCell ref="N597:P597"/>
    <mergeCell ref="R597:S597"/>
    <mergeCell ref="T597:V597"/>
    <mergeCell ref="U599:V599"/>
    <mergeCell ref="U600:V600"/>
    <mergeCell ref="U601:V601"/>
    <mergeCell ref="U602:V602"/>
    <mergeCell ref="U603:V603"/>
    <mergeCell ref="N604:P604"/>
    <mergeCell ref="R604:S604"/>
    <mergeCell ref="T604:V604"/>
    <mergeCell ref="U606:V606"/>
    <mergeCell ref="U607:V607"/>
    <mergeCell ref="U608:V608"/>
    <mergeCell ref="U609:V609"/>
    <mergeCell ref="U610:V610"/>
    <mergeCell ref="N611:P611"/>
    <mergeCell ref="R611:S611"/>
    <mergeCell ref="T611:V611"/>
    <mergeCell ref="U613:V613"/>
    <mergeCell ref="U614:V614"/>
    <mergeCell ref="U615:V615"/>
    <mergeCell ref="U616:V616"/>
    <mergeCell ref="U617:V617"/>
    <mergeCell ref="N618:P618"/>
    <mergeCell ref="R618:S618"/>
    <mergeCell ref="T618:V618"/>
    <mergeCell ref="U620:V620"/>
    <mergeCell ref="U621:V621"/>
    <mergeCell ref="U622:V622"/>
    <mergeCell ref="U623:V623"/>
    <mergeCell ref="U624:V624"/>
    <mergeCell ref="N625:P625"/>
    <mergeCell ref="R625:S625"/>
    <mergeCell ref="T625:V625"/>
    <mergeCell ref="U627:V627"/>
    <mergeCell ref="U628:V628"/>
    <mergeCell ref="U629:V629"/>
    <mergeCell ref="U630:V630"/>
    <mergeCell ref="U631:V631"/>
    <mergeCell ref="N632:P632"/>
    <mergeCell ref="R632:S632"/>
    <mergeCell ref="T632:V632"/>
    <mergeCell ref="U634:V634"/>
    <mergeCell ref="U635:V635"/>
    <mergeCell ref="U636:V636"/>
    <mergeCell ref="U637:V637"/>
    <mergeCell ref="U638:V638"/>
    <mergeCell ref="N639:P639"/>
    <mergeCell ref="R639:S639"/>
    <mergeCell ref="T639:V639"/>
    <mergeCell ref="R641:S641"/>
    <mergeCell ref="T641:V641"/>
    <mergeCell ref="U646:V646"/>
    <mergeCell ref="N647:P647"/>
    <mergeCell ref="R647:S647"/>
    <mergeCell ref="T647:V647"/>
    <mergeCell ref="U649:V649"/>
    <mergeCell ref="N650:P650"/>
    <mergeCell ref="R650:S650"/>
    <mergeCell ref="T650:V650"/>
    <mergeCell ref="U652:V652"/>
    <mergeCell ref="N653:P653"/>
    <mergeCell ref="R653:S653"/>
    <mergeCell ref="T653:V653"/>
    <mergeCell ref="R655:S655"/>
    <mergeCell ref="T655:V655"/>
    <mergeCell ref="U660:V660"/>
    <mergeCell ref="U661:V661"/>
    <mergeCell ref="U663:V663"/>
    <mergeCell ref="N664:P664"/>
    <mergeCell ref="R664:S664"/>
    <mergeCell ref="T664:V664"/>
    <mergeCell ref="U666:V666"/>
    <mergeCell ref="U667:V667"/>
    <mergeCell ref="N668:P668"/>
    <mergeCell ref="R668:S668"/>
    <mergeCell ref="T668:V668"/>
    <mergeCell ref="U670:V670"/>
    <mergeCell ref="N671:P671"/>
    <mergeCell ref="R671:S671"/>
    <mergeCell ref="T671:V671"/>
    <mergeCell ref="U673:V673"/>
    <mergeCell ref="N674:P674"/>
    <mergeCell ref="R674:S674"/>
    <mergeCell ref="T674:V674"/>
    <mergeCell ref="U676:V676"/>
    <mergeCell ref="N677:P677"/>
    <mergeCell ref="R677:S677"/>
    <mergeCell ref="T677:V677"/>
    <mergeCell ref="U679:V679"/>
    <mergeCell ref="U680:V680"/>
    <mergeCell ref="N681:P681"/>
    <mergeCell ref="R681:S681"/>
    <mergeCell ref="T681:V681"/>
    <mergeCell ref="R683:S683"/>
    <mergeCell ref="T683:V683"/>
    <mergeCell ref="U688:V688"/>
    <mergeCell ref="N689:P689"/>
    <mergeCell ref="R689:S689"/>
    <mergeCell ref="T689:V689"/>
    <mergeCell ref="U691:V691"/>
    <mergeCell ref="N692:P692"/>
    <mergeCell ref="R692:S692"/>
    <mergeCell ref="T692:V692"/>
    <mergeCell ref="U694:V694"/>
    <mergeCell ref="N695:P695"/>
    <mergeCell ref="R695:S695"/>
    <mergeCell ref="T695:V695"/>
    <mergeCell ref="R697:S697"/>
    <mergeCell ref="T697:V697"/>
    <mergeCell ref="U702:V702"/>
    <mergeCell ref="N703:P703"/>
    <mergeCell ref="R703:S703"/>
    <mergeCell ref="T703:V703"/>
    <mergeCell ref="U705:V705"/>
    <mergeCell ref="N706:P706"/>
    <mergeCell ref="R706:S706"/>
    <mergeCell ref="T706:V706"/>
    <mergeCell ref="R708:S708"/>
    <mergeCell ref="T708:V708"/>
    <mergeCell ref="U713:V713"/>
    <mergeCell ref="U714:V714"/>
    <mergeCell ref="N715:P715"/>
    <mergeCell ref="R715:S715"/>
    <mergeCell ref="T715:V715"/>
    <mergeCell ref="U717:V717"/>
    <mergeCell ref="N718:P718"/>
    <mergeCell ref="R718:S718"/>
    <mergeCell ref="T718:V718"/>
    <mergeCell ref="U720:V720"/>
    <mergeCell ref="N721:P721"/>
    <mergeCell ref="R721:S721"/>
    <mergeCell ref="T721:V721"/>
    <mergeCell ref="U723:V723"/>
    <mergeCell ref="U724:V724"/>
    <mergeCell ref="N725:P725"/>
    <mergeCell ref="R725:S725"/>
    <mergeCell ref="T725:V725"/>
    <mergeCell ref="U727:V727"/>
    <mergeCell ref="N728:P728"/>
    <mergeCell ref="R728:S728"/>
    <mergeCell ref="T728:V728"/>
    <mergeCell ref="U730:V730"/>
    <mergeCell ref="N731:P731"/>
    <mergeCell ref="R731:S731"/>
    <mergeCell ref="T731:V731"/>
    <mergeCell ref="U733:V733"/>
    <mergeCell ref="N734:P734"/>
    <mergeCell ref="R734:S734"/>
    <mergeCell ref="T734:V734"/>
    <mergeCell ref="U737:V737"/>
    <mergeCell ref="N738:P738"/>
    <mergeCell ref="R738:S738"/>
    <mergeCell ref="T738:V738"/>
    <mergeCell ref="U740:V740"/>
    <mergeCell ref="N741:P741"/>
    <mergeCell ref="R741:S741"/>
    <mergeCell ref="T741:V741"/>
    <mergeCell ref="U743:V743"/>
    <mergeCell ref="N744:P744"/>
    <mergeCell ref="R744:S744"/>
    <mergeCell ref="T744:V744"/>
    <mergeCell ref="U746:V746"/>
    <mergeCell ref="N747:P747"/>
    <mergeCell ref="R747:S747"/>
    <mergeCell ref="T747:V747"/>
    <mergeCell ref="R749:S749"/>
    <mergeCell ref="T749:V749"/>
    <mergeCell ref="B751:Y7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" sqref="C1"/>
    </sheetView>
  </sheetViews>
  <sheetFormatPr defaultColWidth="12.57421875" defaultRowHeight="12.75"/>
  <cols>
    <col min="1" max="16384" width="11.57421875" style="0" customWidth="1"/>
  </cols>
  <sheetData>
    <row r="1" spans="1:3" ht="12.75">
      <c r="A1" t="s">
        <v>578</v>
      </c>
      <c r="C1" s="49" t="s">
        <v>579</v>
      </c>
    </row>
    <row r="2" spans="1:3" ht="12.75">
      <c r="A2" s="50" t="s">
        <v>580</v>
      </c>
      <c r="B2" s="51">
        <v>11200</v>
      </c>
      <c r="C2" s="51">
        <f>B2*12</f>
        <v>134400</v>
      </c>
    </row>
    <row r="3" spans="1:3" ht="12.75">
      <c r="A3" s="50" t="s">
        <v>581</v>
      </c>
      <c r="B3" s="51">
        <f>ROUNDUP(0.135*B2/3,1)*2</f>
        <v>1008</v>
      </c>
      <c r="C3" s="51">
        <f>B3*12</f>
        <v>12096</v>
      </c>
    </row>
    <row r="4" spans="1:3" ht="12.75">
      <c r="A4" s="50" t="s">
        <v>582</v>
      </c>
      <c r="B4" s="51">
        <v>1000</v>
      </c>
      <c r="C4" s="51">
        <f>B4*12</f>
        <v>12000</v>
      </c>
    </row>
    <row r="5" spans="1:3" ht="12.75">
      <c r="A5" s="50"/>
      <c r="B5" s="51">
        <f>SUM(B2:B3)</f>
        <v>12208</v>
      </c>
      <c r="C5" s="51">
        <f>SUM(C2:C3)</f>
        <v>146496</v>
      </c>
    </row>
    <row r="6" ht="12.75">
      <c r="A6" s="50"/>
    </row>
    <row r="8" ht="12.75">
      <c r="B8" s="51"/>
    </row>
    <row r="9" spans="1:2" ht="12.75">
      <c r="A9" s="50"/>
      <c r="B9" s="51"/>
    </row>
    <row r="10" ht="12.75">
      <c r="B10" s="51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3" sqref="C1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583</v>
      </c>
    </row>
    <row r="3" ht="12.75">
      <c r="A3" s="52" t="s">
        <v>584</v>
      </c>
    </row>
    <row r="4" ht="12.75">
      <c r="C4" s="53">
        <v>16085</v>
      </c>
    </row>
    <row r="9" spans="1:3" ht="12.75">
      <c r="A9" s="52" t="s">
        <v>585</v>
      </c>
      <c r="C9">
        <v>16085</v>
      </c>
    </row>
    <row r="10" ht="12.75">
      <c r="C10" s="53">
        <f>SUM(faktury!E10:E13)</f>
        <v>0</v>
      </c>
    </row>
    <row r="12" ht="12.75">
      <c r="C12" s="53">
        <f>SUM(C9:C11)</f>
        <v>16085</v>
      </c>
    </row>
    <row r="15" spans="1:3" ht="12.75">
      <c r="A15" s="52" t="s">
        <v>586</v>
      </c>
      <c r="C15" s="53">
        <f>C4-C12</f>
        <v>0</v>
      </c>
    </row>
    <row r="16" spans="1:4" ht="12.75">
      <c r="A16" s="52" t="s">
        <v>587</v>
      </c>
      <c r="C16" s="54">
        <f>C15/72</f>
        <v>0</v>
      </c>
      <c r="D16" s="5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assistance</dc:creator>
  <cp:keywords/>
  <dc:description/>
  <cp:lastModifiedBy>Petr Liska</cp:lastModifiedBy>
  <cp:lastPrinted>2011-12-06T20:15:33Z</cp:lastPrinted>
  <dcterms:created xsi:type="dcterms:W3CDTF">2008-11-20T20:07:12Z</dcterms:created>
  <dcterms:modified xsi:type="dcterms:W3CDTF">2012-12-05T20:19:24Z</dcterms:modified>
  <cp:category/>
  <cp:version/>
  <cp:contentType/>
  <cp:contentStatus/>
  <cp:revision>38</cp:revision>
</cp:coreProperties>
</file>